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ttowatomie Nation Projects\Documents for M&amp;O\"/>
    </mc:Choice>
  </mc:AlternateContent>
  <xr:revisionPtr revIDLastSave="0" documentId="13_ncr:1_{8B620144-B58A-4D89-BFC4-4E43701C329D}" xr6:coauthVersionLast="47" xr6:coauthVersionMax="47" xr10:uidLastSave="{00000000-0000-0000-0000-000000000000}"/>
  <bookViews>
    <workbookView xWindow="4950" yWindow="0" windowWidth="23175" windowHeight="15480" xr2:uid="{00000000-000D-0000-FFFF-FFFF00000000}"/>
  </bookViews>
  <sheets>
    <sheet name="Budget" sheetId="4" r:id="rId1"/>
    <sheet name="Sheet2" sheetId="2" r:id="rId2"/>
    <sheet name="Sheet3" sheetId="3" r:id="rId3"/>
    <sheet name="Eng Est (2)" sheetId="5" r:id="rId4"/>
  </sheets>
  <definedNames>
    <definedName name="_xlnm.Print_Area" localSheetId="0">Budget!$A$1:$I$352</definedName>
    <definedName name="_xlnm.Print_Area" localSheetId="3">'Eng Est (2)'!$A$1:$I$325</definedName>
    <definedName name="_xlnm.Print_Titles" localSheetId="0">Budget!$10:$10</definedName>
    <definedName name="_xlnm.Print_Titles" localSheetId="3">'Eng Est (2)'!$10:$10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0" i="4" l="1"/>
  <c r="A301" i="4" s="1"/>
  <c r="A285" i="4"/>
  <c r="A286" i="4" s="1"/>
  <c r="A284" i="4"/>
  <c r="A283" i="4"/>
  <c r="A263" i="4"/>
  <c r="A262" i="4"/>
  <c r="A261" i="4"/>
  <c r="A239" i="4"/>
  <c r="A240" i="4" s="1"/>
  <c r="A238" i="4"/>
  <c r="A213" i="4"/>
  <c r="A214" i="4" s="1"/>
  <c r="A212" i="4"/>
  <c r="A192" i="4"/>
  <c r="A191" i="4"/>
  <c r="A190" i="4"/>
  <c r="A176" i="4"/>
  <c r="A175" i="4"/>
  <c r="A174" i="4"/>
  <c r="A145" i="4"/>
  <c r="A146" i="4" s="1"/>
  <c r="A144" i="4"/>
  <c r="I338" i="4"/>
  <c r="I326" i="4"/>
  <c r="I313" i="4"/>
  <c r="I305" i="4"/>
  <c r="I284" i="4"/>
  <c r="I283" i="4"/>
  <c r="I262" i="4"/>
  <c r="I261" i="4"/>
  <c r="I239" i="4"/>
  <c r="I238" i="4"/>
  <c r="I213" i="4"/>
  <c r="I212" i="4"/>
  <c r="I191" i="4"/>
  <c r="I190" i="4"/>
  <c r="I175" i="4"/>
  <c r="I174" i="4"/>
  <c r="I145" i="4"/>
  <c r="I144" i="4"/>
  <c r="I120" i="4"/>
  <c r="I119" i="4"/>
  <c r="U108" i="4"/>
  <c r="I106" i="4"/>
  <c r="I76" i="4"/>
  <c r="I75" i="4"/>
  <c r="I77" i="4"/>
  <c r="E78" i="4"/>
  <c r="I78" i="4" s="1"/>
  <c r="I41" i="4"/>
  <c r="I40" i="4"/>
  <c r="I18" i="4"/>
  <c r="I17" i="4"/>
  <c r="I54" i="4" l="1"/>
  <c r="I322" i="5"/>
  <c r="I321" i="5"/>
  <c r="I320" i="5"/>
  <c r="I319" i="5"/>
  <c r="I318" i="5"/>
  <c r="I317" i="5"/>
  <c r="I316" i="5"/>
  <c r="I315" i="5"/>
  <c r="I314" i="5"/>
  <c r="I313" i="5"/>
  <c r="I312" i="5"/>
  <c r="I311" i="5"/>
  <c r="I308" i="5"/>
  <c r="I307" i="5"/>
  <c r="I306" i="5"/>
  <c r="I305" i="5"/>
  <c r="I304" i="5"/>
  <c r="I303" i="5"/>
  <c r="I302" i="5"/>
  <c r="I301" i="5"/>
  <c r="I300" i="5"/>
  <c r="I309" i="5" s="1"/>
  <c r="I297" i="5"/>
  <c r="I296" i="5"/>
  <c r="I295" i="5"/>
  <c r="I294" i="5"/>
  <c r="I293" i="5"/>
  <c r="I292" i="5"/>
  <c r="I291" i="5"/>
  <c r="I290" i="5"/>
  <c r="I289" i="5"/>
  <c r="I298" i="5" s="1"/>
  <c r="I288" i="5"/>
  <c r="I285" i="5"/>
  <c r="I284" i="5"/>
  <c r="I283" i="5"/>
  <c r="I282" i="5"/>
  <c r="I281" i="5"/>
  <c r="I286" i="5" s="1"/>
  <c r="I278" i="5"/>
  <c r="I277" i="5"/>
  <c r="I276" i="5"/>
  <c r="E275" i="5"/>
  <c r="I275" i="5" s="1"/>
  <c r="I274" i="5"/>
  <c r="I273" i="5"/>
  <c r="I272" i="5"/>
  <c r="I271" i="5"/>
  <c r="Q270" i="5"/>
  <c r="I270" i="5"/>
  <c r="E270" i="5"/>
  <c r="E269" i="5"/>
  <c r="I269" i="5" s="1"/>
  <c r="O268" i="5"/>
  <c r="I268" i="5"/>
  <c r="E267" i="5"/>
  <c r="N267" i="5" s="1"/>
  <c r="M266" i="5"/>
  <c r="E266" i="5"/>
  <c r="I266" i="5" s="1"/>
  <c r="L265" i="5"/>
  <c r="I265" i="5"/>
  <c r="I264" i="5"/>
  <c r="I263" i="5"/>
  <c r="I262" i="5"/>
  <c r="I259" i="5"/>
  <c r="I258" i="5"/>
  <c r="I257" i="5"/>
  <c r="I256" i="5"/>
  <c r="I255" i="5"/>
  <c r="I254" i="5"/>
  <c r="I253" i="5"/>
  <c r="Q252" i="5"/>
  <c r="I252" i="5"/>
  <c r="P251" i="5"/>
  <c r="I251" i="5"/>
  <c r="O250" i="5"/>
  <c r="I250" i="5"/>
  <c r="N249" i="5"/>
  <c r="I249" i="5"/>
  <c r="M248" i="5"/>
  <c r="I248" i="5"/>
  <c r="L247" i="5"/>
  <c r="I247" i="5"/>
  <c r="I246" i="5"/>
  <c r="I245" i="5"/>
  <c r="I244" i="5"/>
  <c r="I243" i="5"/>
  <c r="I242" i="5"/>
  <c r="I241" i="5"/>
  <c r="I260" i="5" s="1"/>
  <c r="I238" i="5"/>
  <c r="I237" i="5"/>
  <c r="I236" i="5"/>
  <c r="E236" i="5"/>
  <c r="I235" i="5"/>
  <c r="I234" i="5"/>
  <c r="I233" i="5"/>
  <c r="I232" i="5"/>
  <c r="Q231" i="5"/>
  <c r="E231" i="5"/>
  <c r="I231" i="5" s="1"/>
  <c r="P230" i="5"/>
  <c r="I230" i="5"/>
  <c r="E230" i="5"/>
  <c r="O229" i="5"/>
  <c r="I229" i="5"/>
  <c r="E228" i="5"/>
  <c r="I228" i="5" s="1"/>
  <c r="M227" i="5"/>
  <c r="I227" i="5"/>
  <c r="E227" i="5"/>
  <c r="L226" i="5"/>
  <c r="I226" i="5"/>
  <c r="I225" i="5"/>
  <c r="I224" i="5"/>
  <c r="I223" i="5"/>
  <c r="I222" i="5"/>
  <c r="I221" i="5"/>
  <c r="I220" i="5"/>
  <c r="I217" i="5"/>
  <c r="I216" i="5"/>
  <c r="E215" i="5"/>
  <c r="I215" i="5" s="1"/>
  <c r="I214" i="5"/>
  <c r="I213" i="5"/>
  <c r="I212" i="5"/>
  <c r="I211" i="5"/>
  <c r="I210" i="5"/>
  <c r="I209" i="5"/>
  <c r="Q208" i="5"/>
  <c r="E208" i="5"/>
  <c r="I208" i="5" s="1"/>
  <c r="E207" i="5"/>
  <c r="I207" i="5" s="1"/>
  <c r="O206" i="5"/>
  <c r="I206" i="5"/>
  <c r="E205" i="5"/>
  <c r="N205" i="5" s="1"/>
  <c r="M204" i="5"/>
  <c r="I204" i="5"/>
  <c r="E204" i="5"/>
  <c r="E203" i="5"/>
  <c r="L203" i="5" s="1"/>
  <c r="I202" i="5"/>
  <c r="I201" i="5"/>
  <c r="I200" i="5"/>
  <c r="I199" i="5"/>
  <c r="I198" i="5"/>
  <c r="I197" i="5"/>
  <c r="I196" i="5"/>
  <c r="I193" i="5"/>
  <c r="I192" i="5"/>
  <c r="I191" i="5"/>
  <c r="I190" i="5"/>
  <c r="I189" i="5"/>
  <c r="I188" i="5"/>
  <c r="I187" i="5"/>
  <c r="I186" i="5"/>
  <c r="Q185" i="5"/>
  <c r="I185" i="5"/>
  <c r="P184" i="5"/>
  <c r="I184" i="5"/>
  <c r="O183" i="5"/>
  <c r="I183" i="5"/>
  <c r="N182" i="5"/>
  <c r="I182" i="5"/>
  <c r="M181" i="5"/>
  <c r="I181" i="5"/>
  <c r="L180" i="5"/>
  <c r="I180" i="5"/>
  <c r="I179" i="5"/>
  <c r="I194" i="5" s="1"/>
  <c r="I178" i="5"/>
  <c r="I177" i="5"/>
  <c r="I174" i="5"/>
  <c r="I173" i="5"/>
  <c r="I172" i="5"/>
  <c r="I171" i="5"/>
  <c r="I170" i="5"/>
  <c r="Q169" i="5"/>
  <c r="I169" i="5"/>
  <c r="P168" i="5"/>
  <c r="I168" i="5"/>
  <c r="O167" i="5"/>
  <c r="I167" i="5"/>
  <c r="N166" i="5"/>
  <c r="I166" i="5"/>
  <c r="M165" i="5"/>
  <c r="I165" i="5"/>
  <c r="I175" i="5" s="1"/>
  <c r="L164" i="5"/>
  <c r="I164" i="5"/>
  <c r="I163" i="5"/>
  <c r="I160" i="5"/>
  <c r="I159" i="5"/>
  <c r="I158" i="5"/>
  <c r="E158" i="5"/>
  <c r="I157" i="5"/>
  <c r="I156" i="5"/>
  <c r="I155" i="5"/>
  <c r="I154" i="5"/>
  <c r="I153" i="5"/>
  <c r="I152" i="5"/>
  <c r="Q151" i="5"/>
  <c r="I151" i="5"/>
  <c r="E151" i="5"/>
  <c r="E150" i="5"/>
  <c r="I150" i="5" s="1"/>
  <c r="O149" i="5"/>
  <c r="I149" i="5"/>
  <c r="E148" i="5"/>
  <c r="N148" i="5" s="1"/>
  <c r="I147" i="5"/>
  <c r="E147" i="5"/>
  <c r="E146" i="5"/>
  <c r="M146" i="5" s="1"/>
  <c r="L145" i="5"/>
  <c r="I145" i="5"/>
  <c r="E145" i="5"/>
  <c r="I144" i="5"/>
  <c r="I143" i="5"/>
  <c r="I142" i="5"/>
  <c r="I141" i="5"/>
  <c r="I140" i="5"/>
  <c r="I139" i="5"/>
  <c r="I138" i="5"/>
  <c r="I137" i="5"/>
  <c r="I136" i="5"/>
  <c r="I135" i="5"/>
  <c r="I134" i="5"/>
  <c r="I131" i="5"/>
  <c r="I130" i="5"/>
  <c r="I129" i="5"/>
  <c r="I128" i="5"/>
  <c r="I127" i="5"/>
  <c r="I126" i="5"/>
  <c r="I125" i="5"/>
  <c r="Q124" i="5"/>
  <c r="I124" i="5"/>
  <c r="P123" i="5"/>
  <c r="I123" i="5"/>
  <c r="O122" i="5"/>
  <c r="I122" i="5"/>
  <c r="N121" i="5"/>
  <c r="I121" i="5"/>
  <c r="M120" i="5"/>
  <c r="I120" i="5"/>
  <c r="L119" i="5"/>
  <c r="L279" i="5" s="1"/>
  <c r="I119" i="5"/>
  <c r="I118" i="5"/>
  <c r="I117" i="5"/>
  <c r="I116" i="5"/>
  <c r="I115" i="5"/>
  <c r="I114" i="5"/>
  <c r="I113" i="5"/>
  <c r="I112" i="5"/>
  <c r="I111" i="5"/>
  <c r="I132" i="5" s="1"/>
  <c r="I108" i="5"/>
  <c r="I107" i="5"/>
  <c r="I106" i="5"/>
  <c r="Q105" i="5"/>
  <c r="I105" i="5"/>
  <c r="P104" i="5"/>
  <c r="I104" i="5"/>
  <c r="O103" i="5"/>
  <c r="I103" i="5"/>
  <c r="N102" i="5"/>
  <c r="I102" i="5"/>
  <c r="M101" i="5"/>
  <c r="I101" i="5"/>
  <c r="I109" i="5" s="1"/>
  <c r="L100" i="5"/>
  <c r="I100" i="5"/>
  <c r="I97" i="5"/>
  <c r="I96" i="5"/>
  <c r="I95" i="5"/>
  <c r="I94" i="5"/>
  <c r="E93" i="5"/>
  <c r="I93" i="5" s="1"/>
  <c r="I92" i="5"/>
  <c r="I91" i="5"/>
  <c r="I90" i="5"/>
  <c r="I89" i="5"/>
  <c r="I88" i="5"/>
  <c r="I87" i="5"/>
  <c r="I86" i="5"/>
  <c r="E85" i="5"/>
  <c r="I85" i="5" s="1"/>
  <c r="P84" i="5"/>
  <c r="I84" i="5"/>
  <c r="E84" i="5"/>
  <c r="O83" i="5"/>
  <c r="I83" i="5"/>
  <c r="N82" i="5"/>
  <c r="E82" i="5"/>
  <c r="I82" i="5" s="1"/>
  <c r="E81" i="5"/>
  <c r="M81" i="5" s="1"/>
  <c r="L80" i="5"/>
  <c r="E80" i="5"/>
  <c r="I80" i="5" s="1"/>
  <c r="I79" i="5"/>
  <c r="I78" i="5"/>
  <c r="I77" i="5"/>
  <c r="I76" i="5"/>
  <c r="E76" i="5"/>
  <c r="E75" i="5"/>
  <c r="I75" i="5" s="1"/>
  <c r="I74" i="5"/>
  <c r="I73" i="5"/>
  <c r="E72" i="5"/>
  <c r="I72" i="5" s="1"/>
  <c r="I71" i="5"/>
  <c r="I70" i="5"/>
  <c r="I67" i="5"/>
  <c r="I66" i="5"/>
  <c r="I65" i="5"/>
  <c r="I64" i="5"/>
  <c r="I63" i="5"/>
  <c r="E62" i="5"/>
  <c r="I62" i="5" s="1"/>
  <c r="I61" i="5"/>
  <c r="I60" i="5"/>
  <c r="I59" i="5"/>
  <c r="I58" i="5"/>
  <c r="I57" i="5"/>
  <c r="I56" i="5"/>
  <c r="I55" i="5"/>
  <c r="Q54" i="5"/>
  <c r="I54" i="5"/>
  <c r="E54" i="5"/>
  <c r="E53" i="5"/>
  <c r="P53" i="5" s="1"/>
  <c r="O52" i="5"/>
  <c r="I52" i="5"/>
  <c r="N51" i="5"/>
  <c r="E51" i="5"/>
  <c r="I51" i="5" s="1"/>
  <c r="M50" i="5"/>
  <c r="I50" i="5"/>
  <c r="E50" i="5"/>
  <c r="L49" i="5"/>
  <c r="E49" i="5"/>
  <c r="I49" i="5" s="1"/>
  <c r="I48" i="5"/>
  <c r="I47" i="5"/>
  <c r="I46" i="5"/>
  <c r="I45" i="5"/>
  <c r="E44" i="5"/>
  <c r="I44" i="5" s="1"/>
  <c r="E43" i="5"/>
  <c r="I43" i="5" s="1"/>
  <c r="E42" i="5"/>
  <c r="I42" i="5" s="1"/>
  <c r="I41" i="5"/>
  <c r="I40" i="5"/>
  <c r="I39" i="5"/>
  <c r="I38" i="5"/>
  <c r="I35" i="5"/>
  <c r="I34" i="5"/>
  <c r="I33" i="5"/>
  <c r="I32" i="5"/>
  <c r="I31" i="5"/>
  <c r="I30" i="5"/>
  <c r="I29" i="5"/>
  <c r="Q28" i="5"/>
  <c r="I28" i="5"/>
  <c r="I36" i="5" s="1"/>
  <c r="P27" i="5"/>
  <c r="I27" i="5"/>
  <c r="O26" i="5"/>
  <c r="O279" i="5" s="1"/>
  <c r="I26" i="5"/>
  <c r="N25" i="5"/>
  <c r="I25" i="5"/>
  <c r="M24" i="5"/>
  <c r="M279" i="5" s="1"/>
  <c r="I24" i="5"/>
  <c r="L23" i="5"/>
  <c r="I23" i="5"/>
  <c r="I22" i="5"/>
  <c r="I21" i="5"/>
  <c r="I20" i="5"/>
  <c r="I19" i="5"/>
  <c r="I18" i="5"/>
  <c r="I17" i="5"/>
  <c r="I14" i="5"/>
  <c r="I15" i="5" s="1"/>
  <c r="A14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100" i="5" s="1"/>
  <c r="A101" i="5" s="1"/>
  <c r="A102" i="5" s="1"/>
  <c r="A103" i="5" s="1"/>
  <c r="A104" i="5" s="1"/>
  <c r="A105" i="5" s="1"/>
  <c r="A106" i="5" s="1"/>
  <c r="A107" i="5" s="1"/>
  <c r="A108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I13" i="5"/>
  <c r="A13" i="5"/>
  <c r="I12" i="5"/>
  <c r="E298" i="4"/>
  <c r="I298" i="4" s="1"/>
  <c r="I300" i="4"/>
  <c r="E293" i="4"/>
  <c r="I293" i="4" s="1"/>
  <c r="E292" i="4"/>
  <c r="I292" i="4" s="1"/>
  <c r="E290" i="4"/>
  <c r="I290" i="4" s="1"/>
  <c r="E289" i="4"/>
  <c r="I289" i="4" s="1"/>
  <c r="I64" i="4"/>
  <c r="I63" i="4"/>
  <c r="I61" i="4"/>
  <c r="I97" i="4"/>
  <c r="I96" i="4"/>
  <c r="I98" i="4"/>
  <c r="I94" i="4"/>
  <c r="I92" i="4"/>
  <c r="I167" i="4"/>
  <c r="I166" i="4"/>
  <c r="I165" i="4"/>
  <c r="I230" i="4"/>
  <c r="I228" i="4"/>
  <c r="I69" i="4"/>
  <c r="I301" i="4"/>
  <c r="I299" i="4"/>
  <c r="I297" i="4"/>
  <c r="I296" i="4"/>
  <c r="I295" i="4"/>
  <c r="I294" i="4"/>
  <c r="I291" i="4"/>
  <c r="I288" i="4"/>
  <c r="I287" i="4"/>
  <c r="I286" i="4"/>
  <c r="I285" i="4"/>
  <c r="I274" i="4"/>
  <c r="I304" i="4"/>
  <c r="I306" i="4"/>
  <c r="I307" i="4"/>
  <c r="I251" i="4"/>
  <c r="I226" i="4"/>
  <c r="I201" i="4"/>
  <c r="I163" i="4"/>
  <c r="I134" i="4"/>
  <c r="I59" i="4"/>
  <c r="I30" i="4"/>
  <c r="I273" i="4"/>
  <c r="I272" i="4"/>
  <c r="I270" i="4"/>
  <c r="I269" i="4"/>
  <c r="I268" i="4"/>
  <c r="I280" i="4"/>
  <c r="I279" i="4"/>
  <c r="I278" i="4"/>
  <c r="I277" i="4"/>
  <c r="I276" i="4"/>
  <c r="I275" i="4"/>
  <c r="I271" i="4"/>
  <c r="I267" i="4"/>
  <c r="I266" i="4"/>
  <c r="I265" i="4"/>
  <c r="I264" i="4"/>
  <c r="I263" i="4"/>
  <c r="I260" i="4"/>
  <c r="I256" i="4"/>
  <c r="E255" i="4"/>
  <c r="I255" i="4" s="1"/>
  <c r="E250" i="4"/>
  <c r="I250" i="4" s="1"/>
  <c r="E249" i="4"/>
  <c r="I249" i="4" s="1"/>
  <c r="E247" i="4"/>
  <c r="I247" i="4" s="1"/>
  <c r="E246" i="4"/>
  <c r="I246" i="4" s="1"/>
  <c r="I186" i="4"/>
  <c r="I257" i="4"/>
  <c r="I254" i="4"/>
  <c r="I253" i="4"/>
  <c r="I252" i="4"/>
  <c r="I248" i="4"/>
  <c r="I245" i="4"/>
  <c r="I244" i="4"/>
  <c r="I243" i="4"/>
  <c r="I242" i="4"/>
  <c r="I241" i="4"/>
  <c r="I240" i="4"/>
  <c r="I237" i="4"/>
  <c r="I214" i="4"/>
  <c r="I211" i="4"/>
  <c r="I192" i="4"/>
  <c r="I218" i="4"/>
  <c r="I217" i="4"/>
  <c r="E232" i="4"/>
  <c r="I232" i="4" s="1"/>
  <c r="I231" i="4"/>
  <c r="I229" i="4"/>
  <c r="I227" i="4"/>
  <c r="I204" i="4"/>
  <c r="I203" i="4"/>
  <c r="I202" i="4"/>
  <c r="E225" i="4"/>
  <c r="I225" i="4" s="1"/>
  <c r="E224" i="4"/>
  <c r="I224" i="4" s="1"/>
  <c r="E222" i="4"/>
  <c r="I222" i="4" s="1"/>
  <c r="E221" i="4"/>
  <c r="I221" i="4" s="1"/>
  <c r="E220" i="4"/>
  <c r="I220" i="4" s="1"/>
  <c r="I216" i="4"/>
  <c r="I234" i="4"/>
  <c r="I233" i="4"/>
  <c r="I223" i="4"/>
  <c r="I219" i="4"/>
  <c r="I215" i="4"/>
  <c r="I193" i="4"/>
  <c r="E158" i="4"/>
  <c r="I158" i="4" s="1"/>
  <c r="I208" i="4"/>
  <c r="I207" i="4"/>
  <c r="I206" i="4"/>
  <c r="I205" i="4"/>
  <c r="I200" i="4"/>
  <c r="I199" i="4"/>
  <c r="I198" i="4"/>
  <c r="I197" i="4"/>
  <c r="I196" i="4"/>
  <c r="I195" i="4"/>
  <c r="I194" i="4"/>
  <c r="I184" i="4"/>
  <c r="I176" i="4"/>
  <c r="I187" i="4"/>
  <c r="I185" i="4"/>
  <c r="I183" i="4"/>
  <c r="I182" i="4"/>
  <c r="I181" i="4"/>
  <c r="I180" i="4"/>
  <c r="I179" i="4"/>
  <c r="I178" i="4"/>
  <c r="I177" i="4"/>
  <c r="E162" i="4"/>
  <c r="I162" i="4" s="1"/>
  <c r="E161" i="4"/>
  <c r="I161" i="4" s="1"/>
  <c r="E159" i="4"/>
  <c r="I159" i="4" s="1"/>
  <c r="E157" i="4"/>
  <c r="I157" i="4" s="1"/>
  <c r="E156" i="4"/>
  <c r="I156" i="4" s="1"/>
  <c r="E169" i="4"/>
  <c r="I169" i="4" s="1"/>
  <c r="I150" i="4"/>
  <c r="I147" i="4"/>
  <c r="I149" i="4"/>
  <c r="I171" i="4"/>
  <c r="I170" i="4"/>
  <c r="I168" i="4"/>
  <c r="I164" i="4"/>
  <c r="I160" i="4"/>
  <c r="I155" i="4"/>
  <c r="I154" i="4"/>
  <c r="I153" i="4"/>
  <c r="I152" i="4"/>
  <c r="I151" i="4"/>
  <c r="I148" i="4"/>
  <c r="I146" i="4"/>
  <c r="I143" i="4"/>
  <c r="I140" i="4"/>
  <c r="I139" i="4"/>
  <c r="I138" i="4"/>
  <c r="I137" i="4"/>
  <c r="I136" i="4"/>
  <c r="I135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18" i="4"/>
  <c r="E91" i="4"/>
  <c r="I91" i="4" s="1"/>
  <c r="E90" i="4"/>
  <c r="I90" i="4" s="1"/>
  <c r="E88" i="4"/>
  <c r="I88" i="4" s="1"/>
  <c r="E87" i="4"/>
  <c r="I87" i="4" s="1"/>
  <c r="I115" i="4"/>
  <c r="I114" i="4"/>
  <c r="I113" i="4"/>
  <c r="I112" i="4"/>
  <c r="I111" i="4"/>
  <c r="I110" i="4"/>
  <c r="I109" i="4"/>
  <c r="I108" i="4"/>
  <c r="I107" i="4"/>
  <c r="I100" i="4"/>
  <c r="I68" i="4"/>
  <c r="E99" i="4"/>
  <c r="I99" i="4" s="1"/>
  <c r="I86" i="4"/>
  <c r="E82" i="4"/>
  <c r="I82" i="4" s="1"/>
  <c r="E81" i="4"/>
  <c r="I81" i="4" s="1"/>
  <c r="E47" i="4"/>
  <c r="I47" i="4" s="1"/>
  <c r="E46" i="4"/>
  <c r="I46" i="4" s="1"/>
  <c r="E45" i="4"/>
  <c r="I45" i="4" s="1"/>
  <c r="I103" i="4"/>
  <c r="I102" i="4"/>
  <c r="I101" i="4"/>
  <c r="I95" i="4"/>
  <c r="I93" i="4"/>
  <c r="I89" i="4"/>
  <c r="I85" i="4"/>
  <c r="I84" i="4"/>
  <c r="I83" i="4"/>
  <c r="I80" i="4"/>
  <c r="I79" i="4"/>
  <c r="I74" i="4"/>
  <c r="E66" i="4"/>
  <c r="I66" i="4" s="1"/>
  <c r="E58" i="4"/>
  <c r="I58" i="4" s="1"/>
  <c r="E57" i="4"/>
  <c r="I57" i="4" s="1"/>
  <c r="E55" i="4"/>
  <c r="I55" i="4" s="1"/>
  <c r="E53" i="4"/>
  <c r="I53" i="4" s="1"/>
  <c r="E52" i="4"/>
  <c r="I52" i="4" s="1"/>
  <c r="I70" i="4"/>
  <c r="I50" i="4"/>
  <c r="I49" i="4"/>
  <c r="I48" i="4"/>
  <c r="I44" i="4"/>
  <c r="I36" i="4"/>
  <c r="I35" i="4"/>
  <c r="I34" i="4"/>
  <c r="I33" i="4"/>
  <c r="I32" i="4"/>
  <c r="I31" i="4"/>
  <c r="I29" i="4"/>
  <c r="I28" i="4"/>
  <c r="I27" i="4"/>
  <c r="I26" i="4"/>
  <c r="I25" i="4"/>
  <c r="I24" i="4"/>
  <c r="I23" i="4"/>
  <c r="I22" i="4"/>
  <c r="I21" i="4"/>
  <c r="I20" i="4"/>
  <c r="I19" i="4"/>
  <c r="I16" i="4"/>
  <c r="I71" i="4"/>
  <c r="I62" i="4"/>
  <c r="I60" i="4"/>
  <c r="I67" i="4"/>
  <c r="I65" i="4"/>
  <c r="I42" i="4"/>
  <c r="I51" i="4"/>
  <c r="I43" i="4"/>
  <c r="I39" i="4"/>
  <c r="I56" i="4"/>
  <c r="A278" i="5" l="1"/>
  <c r="A281" i="5" s="1"/>
  <c r="A282" i="5" s="1"/>
  <c r="A283" i="5" s="1"/>
  <c r="A284" i="5" s="1"/>
  <c r="A285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300" i="5" s="1"/>
  <c r="A301" i="5" s="1"/>
  <c r="A302" i="5" s="1"/>
  <c r="A303" i="5" s="1"/>
  <c r="A304" i="5" s="1"/>
  <c r="A305" i="5" s="1"/>
  <c r="A306" i="5" s="1"/>
  <c r="A307" i="5" s="1"/>
  <c r="A308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277" i="5"/>
  <c r="I239" i="5"/>
  <c r="Q279" i="5"/>
  <c r="I81" i="5"/>
  <c r="I98" i="5" s="1"/>
  <c r="I267" i="5"/>
  <c r="I279" i="5" s="1"/>
  <c r="P269" i="5"/>
  <c r="Q85" i="5"/>
  <c r="I148" i="5"/>
  <c r="P150" i="5"/>
  <c r="P279" i="5" s="1"/>
  <c r="N228" i="5"/>
  <c r="N279" i="5" s="1"/>
  <c r="I53" i="5"/>
  <c r="I68" i="5" s="1"/>
  <c r="I146" i="5"/>
  <c r="I161" i="5" s="1"/>
  <c r="I203" i="5"/>
  <c r="I218" i="5" s="1"/>
  <c r="I205" i="5"/>
  <c r="P207" i="5"/>
  <c r="I302" i="4"/>
  <c r="I281" i="4"/>
  <c r="I235" i="4"/>
  <c r="I258" i="4"/>
  <c r="I209" i="4"/>
  <c r="I72" i="4"/>
  <c r="I188" i="4"/>
  <c r="I104" i="4"/>
  <c r="I116" i="4"/>
  <c r="I141" i="4"/>
  <c r="I172" i="4"/>
  <c r="I37" i="4"/>
  <c r="I347" i="4"/>
  <c r="I346" i="4"/>
  <c r="I345" i="4"/>
  <c r="I333" i="4"/>
  <c r="I332" i="4"/>
  <c r="I331" i="4"/>
  <c r="I319" i="4"/>
  <c r="I308" i="4"/>
  <c r="I321" i="4"/>
  <c r="I320" i="4"/>
  <c r="I337" i="4"/>
  <c r="I339" i="4"/>
  <c r="I325" i="4"/>
  <c r="I327" i="4"/>
  <c r="I312" i="4"/>
  <c r="I314" i="4"/>
  <c r="I343" i="4"/>
  <c r="I12" i="4" l="1"/>
  <c r="A13" i="4"/>
  <c r="A16" i="4" s="1"/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9" i="4" s="1"/>
  <c r="D14" i="3"/>
  <c r="F14" i="3" s="1"/>
  <c r="G14" i="3"/>
  <c r="G12" i="3"/>
  <c r="G11" i="3"/>
  <c r="G10" i="3"/>
  <c r="G9" i="3"/>
  <c r="G8" i="3"/>
  <c r="G7" i="3"/>
  <c r="G6" i="3"/>
  <c r="A40" i="4" l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4" i="4" s="1"/>
  <c r="A75" i="4" s="1"/>
  <c r="A76" i="4" s="1"/>
  <c r="A77" i="4" s="1"/>
  <c r="I348" i="4"/>
  <c r="I344" i="4"/>
  <c r="I342" i="4"/>
  <c r="I341" i="4"/>
  <c r="I340" i="4"/>
  <c r="I334" i="4"/>
  <c r="I330" i="4"/>
  <c r="I329" i="4"/>
  <c r="I328" i="4"/>
  <c r="I322" i="4"/>
  <c r="I318" i="4"/>
  <c r="I317" i="4"/>
  <c r="I316" i="4"/>
  <c r="I315" i="4"/>
  <c r="I309" i="4"/>
  <c r="I13" i="4"/>
  <c r="A78" i="4" l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I14" i="4"/>
  <c r="I310" i="4"/>
  <c r="I335" i="4"/>
  <c r="I323" i="4"/>
  <c r="I349" i="4"/>
  <c r="A106" i="4" l="1"/>
  <c r="A107" i="4" s="1"/>
  <c r="A108" i="4" s="1"/>
  <c r="A109" i="4" s="1"/>
  <c r="A110" i="4" s="1"/>
  <c r="A111" i="4" s="1"/>
  <c r="A112" i="4" s="1"/>
  <c r="A113" i="4" s="1"/>
  <c r="A114" i="4" s="1"/>
  <c r="A115" i="4" s="1"/>
  <c r="A118" i="4" s="1"/>
  <c r="A119" i="4" l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3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11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7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60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4" i="4" l="1"/>
  <c r="A305" i="4" l="1"/>
  <c r="A306" i="4" s="1"/>
  <c r="A307" i="4" s="1"/>
  <c r="A308" i="4" s="1"/>
  <c r="A309" i="4" s="1"/>
  <c r="A312" i="4" s="1"/>
  <c r="A313" i="4" l="1"/>
  <c r="A314" i="4" s="1"/>
  <c r="A315" i="4" s="1"/>
  <c r="A316" i="4" s="1"/>
  <c r="A317" i="4" s="1"/>
  <c r="A318" i="4" s="1"/>
  <c r="A319" i="4" s="1"/>
  <c r="A320" i="4" s="1"/>
  <c r="A321" i="4" s="1"/>
  <c r="A322" i="4" s="1"/>
  <c r="A325" i="4" s="1"/>
  <c r="A326" i="4" l="1"/>
  <c r="A327" i="4" s="1"/>
  <c r="A328" i="4" s="1"/>
  <c r="A329" i="4" s="1"/>
  <c r="A330" i="4" s="1"/>
  <c r="A331" i="4" s="1"/>
  <c r="A332" i="4" s="1"/>
  <c r="A333" i="4" s="1"/>
  <c r="A334" i="4" s="1"/>
  <c r="A337" i="4" s="1"/>
  <c r="A338" i="4" l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</calcChain>
</file>

<file path=xl/sharedStrings.xml><?xml version="1.0" encoding="utf-8"?>
<sst xmlns="http://schemas.openxmlformats.org/spreadsheetml/2006/main" count="1264" uniqueCount="84">
  <si>
    <t>Unit</t>
  </si>
  <si>
    <t>Quantity</t>
  </si>
  <si>
    <t>Unit Price</t>
  </si>
  <si>
    <t>Total</t>
  </si>
  <si>
    <t>L.S.</t>
  </si>
  <si>
    <t>Each</t>
  </si>
  <si>
    <t>Tons</t>
  </si>
  <si>
    <t>Lin. Ft.</t>
  </si>
  <si>
    <t>Rock Excavation</t>
  </si>
  <si>
    <t>Traffic Control</t>
  </si>
  <si>
    <t xml:space="preserve">Contractor Name: </t>
  </si>
  <si>
    <t>Budget Woorksheet</t>
  </si>
  <si>
    <t>ATTACHMENT "B"</t>
  </si>
  <si>
    <t>Address:</t>
  </si>
  <si>
    <t>Email:</t>
  </si>
  <si>
    <t xml:space="preserve">Phone No. </t>
  </si>
  <si>
    <t>Date:</t>
  </si>
  <si>
    <t>PBPN Department Lead</t>
  </si>
  <si>
    <t>Shawn Kelly, Construction Manager</t>
  </si>
  <si>
    <t>Description of Item</t>
  </si>
  <si>
    <t>Base Bid</t>
  </si>
  <si>
    <t>Removal of Existing Structures</t>
  </si>
  <si>
    <t>Common Excavation</t>
  </si>
  <si>
    <t>Cu.Yd.</t>
  </si>
  <si>
    <t>Water (Grading)(Set Price)</t>
  </si>
  <si>
    <t>Mgal</t>
  </si>
  <si>
    <t>Cross Road Pipe (24")(ACSP)</t>
  </si>
  <si>
    <t>Entrance Pipe (12")(ACSP)</t>
  </si>
  <si>
    <t>Entrance Pipe (18")(ACSP)</t>
  </si>
  <si>
    <t>Entrance Pipe (24")(ACSP)</t>
  </si>
  <si>
    <t>End Section (12")(ACS)</t>
  </si>
  <si>
    <t>End Section (18")(ACS)</t>
  </si>
  <si>
    <t>End Section (24")(ACS)</t>
  </si>
  <si>
    <t>Monument Box</t>
  </si>
  <si>
    <t>Sq. Yd.</t>
  </si>
  <si>
    <t>Aggregate Base (AB-3)(6")</t>
  </si>
  <si>
    <t>Surfacing Material (AB-3)</t>
  </si>
  <si>
    <t>Milling</t>
  </si>
  <si>
    <t>Soil Erosion Mix</t>
  </si>
  <si>
    <t>Erosion Control (Class I, Type C)</t>
  </si>
  <si>
    <t>Lbs.</t>
  </si>
  <si>
    <t>Silt Fence</t>
  </si>
  <si>
    <t>Biodegradable Log (20")</t>
  </si>
  <si>
    <t>Temporary Ditch Check (Rock)</t>
  </si>
  <si>
    <t>Seeding</t>
  </si>
  <si>
    <t>Pavement Marking (Multi-Component) (White)(4”)</t>
  </si>
  <si>
    <t>Pavement Marking (Multi-Component) (White)(12”)</t>
  </si>
  <si>
    <t>Pavement Marking (Multi-Component) (Yellow)(4”)</t>
  </si>
  <si>
    <t>Pavement Marking (Multi-Component) (Yellow)(12”)</t>
  </si>
  <si>
    <t>Pavement Marking Symbol (Intersection Grade)(White)(Left Arrow)</t>
  </si>
  <si>
    <t xml:space="preserve">Permanent Signs (Varies) </t>
  </si>
  <si>
    <t>Compaction of Earthwork (Type AA)(MR 3-3)</t>
  </si>
  <si>
    <t>Total Base Bid</t>
  </si>
  <si>
    <t>Add Alternate No. 1 - 150th Road - Sta. 296+00 to Sta. 324+80</t>
  </si>
  <si>
    <t>Total Add Alternate No. 1 Bid</t>
  </si>
  <si>
    <t>Aggregate Shoulder (AB-3)</t>
  </si>
  <si>
    <t>Total Add Alternate No. 2 Bid</t>
  </si>
  <si>
    <t>Total Add Alternate No. 3 Bid</t>
  </si>
  <si>
    <t>Add Alternate No. 4 - 158th Road - E Road to F Road</t>
  </si>
  <si>
    <t>Asphalt Pavement Patching</t>
  </si>
  <si>
    <t>Total Add Alternate No. 4 Bid</t>
  </si>
  <si>
    <t>6" Asphaltic Concrete (Shoulder)</t>
  </si>
  <si>
    <t>2" Asphaltic Concrete Overlay</t>
  </si>
  <si>
    <t>Contractor Construction Staking</t>
  </si>
  <si>
    <t>Field Office and Laboratory (Type A)</t>
  </si>
  <si>
    <t>Mobilization</t>
  </si>
  <si>
    <t>Add Alternate No. 3 - 158th Road - Q Road to Sta. 879+00</t>
  </si>
  <si>
    <t>Add Alternate No. 2 - 150th Road - Sta. 324+80 to Sta. 344+33.40</t>
  </si>
  <si>
    <t>142nd Road from N Road to O Road</t>
  </si>
  <si>
    <t>Cleaning of Existing Structures</t>
  </si>
  <si>
    <t>150th Road from K Road to Q Road</t>
  </si>
  <si>
    <t>158th Road from F Road to H Road and K Road to Q Road</t>
  </si>
  <si>
    <t>I Road from 158th Road to 166th Road</t>
  </si>
  <si>
    <t>166th Road from H Road to I Road</t>
  </si>
  <si>
    <t>K Road from 142nd Road to 174th Road</t>
  </si>
  <si>
    <t>L Road from 150th Road to 158th Road</t>
  </si>
  <si>
    <t>M Road from 150th Road to 158th Road</t>
  </si>
  <si>
    <t>N Road from 142nd Road to 174th Road</t>
  </si>
  <si>
    <t>O Road from 142nd Road to 158th Road</t>
  </si>
  <si>
    <t>P Road from 150th Road to 158th Road</t>
  </si>
  <si>
    <t>Q Road from 150th Road to 162nd Road</t>
  </si>
  <si>
    <t>Filter Sock (18")</t>
  </si>
  <si>
    <t>6" Aspahltic Concret Shoulder</t>
  </si>
  <si>
    <t>ATTACHMENT "B-1A"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</si>
</sst>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#,##0.0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.5"/>
      <name val="Arial"/>
      <family val="2"/>
    </font>
    <font>
      <sz val="9.5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1" fontId="0" fillId="0" borderId="0"/>
    <xf numFmtId="44" fontId="4" fillId="0" borderId="0" applyFont="0" applyFill="0" applyBorder="0" applyAlignment="0" applyProtection="0"/>
  </cellStyleXfs>
  <cellXfs count="83">
    <xf numFmtId="1" fontId="0" fillId="0" borderId="0" xfId="0"/>
    <xf numFmtId="7" fontId="0" fillId="0" borderId="0" xfId="0" applyNumberFormat="1"/>
    <xf numFmtId="1" fontId="2" fillId="0" borderId="0" xfId="0" applyFont="1"/>
    <xf numFmtId="7" fontId="2" fillId="0" borderId="0" xfId="0" applyNumberFormat="1" applyFont="1"/>
    <xf numFmtId="164" fontId="2" fillId="0" borderId="0" xfId="0" applyNumberFormat="1" applyFont="1"/>
    <xf numFmtId="1" fontId="5" fillId="0" borderId="0" xfId="0" applyFont="1"/>
    <xf numFmtId="1" fontId="6" fillId="0" borderId="4" xfId="0" applyFont="1" applyBorder="1" applyProtection="1">
      <protection locked="0"/>
    </xf>
    <xf numFmtId="1" fontId="5" fillId="0" borderId="0" xfId="0" applyFont="1" applyAlignment="1">
      <alignment horizontal="center"/>
    </xf>
    <xf numFmtId="1" fontId="4" fillId="0" borderId="0" xfId="0" applyFont="1"/>
    <xf numFmtId="1" fontId="6" fillId="0" borderId="0" xfId="0" applyFont="1" applyAlignment="1">
      <alignment horizontal="center"/>
    </xf>
    <xf numFmtId="1" fontId="2" fillId="0" borderId="0" xfId="0" applyFont="1" applyAlignment="1">
      <alignment horizontal="left"/>
    </xf>
    <xf numFmtId="1" fontId="6" fillId="0" borderId="4" xfId="0" applyFont="1" applyBorder="1" applyAlignment="1">
      <alignment horizontal="left"/>
    </xf>
    <xf numFmtId="1" fontId="4" fillId="0" borderId="0" xfId="0" applyFont="1" applyAlignment="1">
      <alignment horizontal="centerContinuous"/>
    </xf>
    <xf numFmtId="14" fontId="4" fillId="0" borderId="0" xfId="0" applyNumberFormat="1" applyFont="1"/>
    <xf numFmtId="14" fontId="4" fillId="0" borderId="0" xfId="0" quotePrefix="1" applyNumberFormat="1" applyFont="1" applyAlignment="1">
      <alignment horizontal="right"/>
    </xf>
    <xf numFmtId="1" fontId="4" fillId="0" borderId="0" xfId="0" applyFont="1" applyAlignment="1">
      <alignment horizontal="left"/>
    </xf>
    <xf numFmtId="1" fontId="7" fillId="0" borderId="0" xfId="0" applyFont="1"/>
    <xf numFmtId="1" fontId="8" fillId="0" borderId="0" xfId="0" applyFont="1"/>
    <xf numFmtId="1" fontId="4" fillId="0" borderId="1" xfId="0" applyFont="1" applyBorder="1"/>
    <xf numFmtId="1" fontId="6" fillId="0" borderId="2" xfId="0" applyFont="1" applyBorder="1" applyAlignment="1">
      <alignment horizontal="center"/>
    </xf>
    <xf numFmtId="1" fontId="6" fillId="0" borderId="2" xfId="0" applyFont="1" applyBorder="1"/>
    <xf numFmtId="1" fontId="6" fillId="0" borderId="1" xfId="0" applyFont="1" applyBorder="1" applyAlignment="1">
      <alignment horizontal="center"/>
    </xf>
    <xf numFmtId="1" fontId="6" fillId="0" borderId="1" xfId="0" applyFont="1" applyBorder="1" applyAlignment="1">
      <alignment horizontal="right"/>
    </xf>
    <xf numFmtId="1" fontId="6" fillId="0" borderId="1" xfId="0" applyFont="1" applyBorder="1" applyAlignment="1">
      <alignment horizontal="left"/>
    </xf>
    <xf numFmtId="1" fontId="10" fillId="0" borderId="1" xfId="0" applyFont="1" applyBorder="1" applyAlignment="1">
      <alignment vertical="center" wrapText="1"/>
    </xf>
    <xf numFmtId="1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" fontId="4" fillId="0" borderId="3" xfId="0" applyFont="1" applyBorder="1"/>
    <xf numFmtId="44" fontId="4" fillId="0" borderId="1" xfId="1" applyFont="1" applyBorder="1" applyProtection="1">
      <protection locked="0"/>
    </xf>
    <xf numFmtId="7" fontId="4" fillId="0" borderId="1" xfId="0" applyNumberFormat="1" applyFont="1" applyBorder="1"/>
    <xf numFmtId="1" fontId="10" fillId="0" borderId="1" xfId="0" applyFont="1" applyBorder="1" applyAlignment="1">
      <alignment wrapText="1"/>
    </xf>
    <xf numFmtId="1" fontId="10" fillId="0" borderId="1" xfId="0" applyFont="1" applyBorder="1" applyAlignment="1">
      <alignment horizontal="center" wrapText="1"/>
    </xf>
    <xf numFmtId="1" fontId="10" fillId="0" borderId="5" xfId="0" applyFont="1" applyBorder="1" applyAlignment="1">
      <alignment wrapText="1"/>
    </xf>
    <xf numFmtId="1" fontId="10" fillId="0" borderId="5" xfId="0" applyFont="1" applyBorder="1"/>
    <xf numFmtId="3" fontId="10" fillId="0" borderId="1" xfId="0" applyNumberFormat="1" applyFont="1" applyBorder="1" applyAlignment="1">
      <alignment horizontal="right" wrapText="1"/>
    </xf>
    <xf numFmtId="44" fontId="4" fillId="0" borderId="6" xfId="1" applyFont="1" applyBorder="1" applyProtection="1">
      <protection locked="0"/>
    </xf>
    <xf numFmtId="1" fontId="4" fillId="0" borderId="6" xfId="0" applyFont="1" applyBorder="1"/>
    <xf numFmtId="3" fontId="10" fillId="0" borderId="6" xfId="0" applyNumberFormat="1" applyFont="1" applyBorder="1" applyAlignment="1">
      <alignment horizontal="right" wrapText="1"/>
    </xf>
    <xf numFmtId="7" fontId="4" fillId="0" borderId="6" xfId="0" applyNumberFormat="1" applyFont="1" applyBorder="1"/>
    <xf numFmtId="1" fontId="10" fillId="0" borderId="6" xfId="0" applyFont="1" applyBorder="1" applyAlignment="1">
      <alignment wrapText="1"/>
    </xf>
    <xf numFmtId="1" fontId="2" fillId="0" borderId="0" xfId="0" applyFon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7" fontId="2" fillId="0" borderId="0" xfId="0" applyNumberFormat="1" applyFont="1" applyProtection="1">
      <protection locked="0"/>
    </xf>
    <xf numFmtId="165" fontId="0" fillId="0" borderId="0" xfId="0" applyNumberFormat="1"/>
    <xf numFmtId="2" fontId="0" fillId="0" borderId="0" xfId="0" applyNumberFormat="1"/>
    <xf numFmtId="166" fontId="10" fillId="0" borderId="1" xfId="0" applyNumberFormat="1" applyFont="1" applyBorder="1" applyAlignment="1">
      <alignment horizontal="right" vertical="center" wrapText="1"/>
    </xf>
    <xf numFmtId="1" fontId="10" fillId="0" borderId="6" xfId="0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right" vertical="center" wrapText="1"/>
    </xf>
    <xf numFmtId="1" fontId="10" fillId="0" borderId="6" xfId="0" applyFont="1" applyBorder="1" applyAlignment="1">
      <alignment horizontal="center" vertical="center" wrapText="1"/>
    </xf>
    <xf numFmtId="1" fontId="9" fillId="0" borderId="6" xfId="0" applyFont="1" applyBorder="1"/>
    <xf numFmtId="3" fontId="9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/>
    </xf>
    <xf numFmtId="1" fontId="4" fillId="0" borderId="5" xfId="0" applyFont="1" applyBorder="1"/>
    <xf numFmtId="1" fontId="4" fillId="0" borderId="7" xfId="0" applyFont="1" applyBorder="1"/>
    <xf numFmtId="1" fontId="10" fillId="0" borderId="7" xfId="0" applyFont="1" applyBorder="1" applyAlignment="1">
      <alignment wrapText="1"/>
    </xf>
    <xf numFmtId="1" fontId="10" fillId="0" borderId="7" xfId="0" applyFont="1" applyBorder="1" applyAlignment="1">
      <alignment horizontal="center" wrapText="1"/>
    </xf>
    <xf numFmtId="3" fontId="10" fillId="0" borderId="7" xfId="0" applyNumberFormat="1" applyFont="1" applyBorder="1" applyAlignment="1">
      <alignment horizontal="right" wrapText="1"/>
    </xf>
    <xf numFmtId="44" fontId="4" fillId="0" borderId="7" xfId="1" applyFont="1" applyBorder="1" applyProtection="1">
      <protection locked="0"/>
    </xf>
    <xf numFmtId="7" fontId="4" fillId="0" borderId="7" xfId="0" applyNumberFormat="1" applyFont="1" applyBorder="1"/>
    <xf numFmtId="1" fontId="4" fillId="0" borderId="6" xfId="0" applyFont="1" applyBorder="1" applyAlignment="1">
      <alignment wrapText="1"/>
    </xf>
    <xf numFmtId="1" fontId="1" fillId="0" borderId="1" xfId="0" applyFont="1" applyBorder="1" applyAlignment="1">
      <alignment horizontal="left"/>
    </xf>
    <xf numFmtId="7" fontId="1" fillId="0" borderId="0" xfId="0" applyNumberFormat="1" applyFont="1"/>
    <xf numFmtId="1" fontId="1" fillId="0" borderId="6" xfId="0" applyFont="1" applyBorder="1"/>
    <xf numFmtId="1" fontId="1" fillId="0" borderId="1" xfId="0" applyFont="1" applyBorder="1"/>
    <xf numFmtId="1" fontId="9" fillId="0" borderId="4" xfId="0" applyFont="1" applyBorder="1"/>
    <xf numFmtId="1" fontId="10" fillId="0" borderId="4" xfId="0" applyFont="1" applyBorder="1" applyAlignment="1">
      <alignment horizontal="center" wrapText="1"/>
    </xf>
    <xf numFmtId="1" fontId="4" fillId="0" borderId="4" xfId="0" applyFont="1" applyBorder="1"/>
    <xf numFmtId="3" fontId="10" fillId="0" borderId="4" xfId="0" applyNumberFormat="1" applyFont="1" applyBorder="1" applyAlignment="1">
      <alignment horizontal="right" vertical="center" wrapText="1"/>
    </xf>
    <xf numFmtId="44" fontId="4" fillId="0" borderId="4" xfId="1" applyFont="1" applyBorder="1" applyProtection="1">
      <protection locked="0"/>
    </xf>
    <xf numFmtId="7" fontId="4" fillId="0" borderId="4" xfId="0" applyNumberFormat="1" applyFont="1" applyBorder="1"/>
    <xf numFmtId="3" fontId="9" fillId="0" borderId="6" xfId="0" applyNumberFormat="1" applyFont="1" applyBorder="1"/>
    <xf numFmtId="164" fontId="9" fillId="0" borderId="1" xfId="0" applyNumberFormat="1" applyFont="1" applyBorder="1"/>
    <xf numFmtId="44" fontId="4" fillId="0" borderId="1" xfId="1" applyFont="1" applyFill="1" applyBorder="1" applyProtection="1">
      <protection locked="0"/>
    </xf>
    <xf numFmtId="7" fontId="6" fillId="0" borderId="1" xfId="0" applyNumberFormat="1" applyFont="1" applyBorder="1"/>
    <xf numFmtId="1" fontId="1" fillId="0" borderId="5" xfId="0" applyFont="1" applyBorder="1"/>
    <xf numFmtId="1" fontId="6" fillId="0" borderId="6" xfId="0" applyFont="1" applyBorder="1"/>
    <xf numFmtId="1" fontId="6" fillId="0" borderId="3" xfId="0" applyFont="1" applyBorder="1"/>
    <xf numFmtId="3" fontId="9" fillId="0" borderId="6" xfId="0" applyNumberFormat="1" applyFont="1" applyBorder="1" applyAlignment="1">
      <alignment horizontal="right"/>
    </xf>
    <xf numFmtId="1" fontId="6" fillId="0" borderId="4" xfId="0" applyFont="1" applyBorder="1"/>
    <xf numFmtId="1" fontId="6" fillId="0" borderId="0" xfId="0" applyFont="1" applyAlignment="1">
      <alignment horizontal="center"/>
    </xf>
    <xf numFmtId="1" fontId="4" fillId="0" borderId="0" xfId="0" applyFont="1" applyAlignment="1">
      <alignment horizontal="center"/>
    </xf>
    <xf numFmtId="1" fontId="5" fillId="0" borderId="0" xfId="0" applyFont="1" applyAlignment="1">
      <alignment horizontal="center"/>
    </xf>
    <xf numFmtId="1" fontId="6" fillId="0" borderId="4" xfId="0" applyFont="1" applyBorder="1" applyAlignment="1">
      <alignment horizontal="left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5"/>
  <sheetViews>
    <sheetView tabSelected="1" topLeftCell="A323" zoomScale="110" zoomScaleNormal="110" zoomScalePageLayoutView="130" workbookViewId="0">
      <selection activeCell="A300" sqref="A300:A301"/>
    </sheetView>
  </sheetViews>
  <sheetFormatPr defaultRowHeight="12.75" x14ac:dyDescent="0.2"/>
  <cols>
    <col min="1" max="1" width="3.7109375" customWidth="1"/>
    <col min="2" max="2" width="46.28515625" customWidth="1"/>
    <col min="3" max="3" width="6.85546875" customWidth="1"/>
    <col min="4" max="4" width="2.140625" customWidth="1"/>
    <col min="5" max="5" width="8.85546875" customWidth="1"/>
    <col min="6" max="6" width="1.7109375" customWidth="1"/>
    <col min="7" max="7" width="13.140625" customWidth="1"/>
    <col min="8" max="8" width="1.7109375" customWidth="1"/>
    <col min="9" max="9" width="16" customWidth="1"/>
    <col min="10" max="10" width="14.42578125" customWidth="1"/>
    <col min="11" max="11" width="9" customWidth="1"/>
    <col min="12" max="12" width="14.85546875" customWidth="1"/>
    <col min="13" max="13" width="10" customWidth="1"/>
    <col min="16" max="16" width="12.140625" customWidth="1"/>
  </cols>
  <sheetData>
    <row r="1" spans="1:13" x14ac:dyDescent="0.2">
      <c r="A1" s="79" t="s">
        <v>83</v>
      </c>
      <c r="B1" s="79"/>
      <c r="C1" s="79"/>
      <c r="D1" s="79"/>
      <c r="E1" s="79"/>
      <c r="F1" s="79"/>
      <c r="G1" s="79"/>
      <c r="H1" s="79"/>
      <c r="I1" s="79"/>
    </row>
    <row r="2" spans="1:13" x14ac:dyDescent="0.2">
      <c r="A2" s="79" t="s">
        <v>11</v>
      </c>
      <c r="B2" s="80"/>
      <c r="C2" s="80"/>
      <c r="D2" s="80"/>
      <c r="E2" s="80"/>
      <c r="F2" s="80"/>
      <c r="G2" s="80"/>
      <c r="H2" s="80"/>
      <c r="I2" s="80"/>
    </row>
    <row r="3" spans="1:13" x14ac:dyDescent="0.2">
      <c r="B3" s="6" t="s">
        <v>10</v>
      </c>
      <c r="D3" s="78" t="s">
        <v>13</v>
      </c>
      <c r="E3" s="78"/>
      <c r="F3" s="78"/>
      <c r="G3" s="78"/>
      <c r="H3" s="78"/>
      <c r="I3" s="78"/>
    </row>
    <row r="4" spans="1:13" ht="14.1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2"/>
      <c r="K4" s="2"/>
      <c r="L4" s="2"/>
      <c r="M4" s="2"/>
    </row>
    <row r="5" spans="1:13" ht="14.1" customHeight="1" x14ac:dyDescent="0.2">
      <c r="A5" s="7"/>
      <c r="B5" s="11" t="s">
        <v>14</v>
      </c>
      <c r="C5" s="7"/>
      <c r="D5" s="82" t="s">
        <v>15</v>
      </c>
      <c r="E5" s="82"/>
      <c r="F5" s="82"/>
      <c r="G5" s="82"/>
      <c r="H5" s="9"/>
      <c r="I5" s="11" t="s">
        <v>16</v>
      </c>
      <c r="J5" s="2"/>
      <c r="K5" s="2"/>
      <c r="L5" s="2"/>
      <c r="M5" s="2"/>
    </row>
    <row r="6" spans="1:13" ht="14.1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5"/>
      <c r="K6" s="2"/>
      <c r="L6" s="2"/>
      <c r="M6" s="2"/>
    </row>
    <row r="7" spans="1:13" ht="14.1" customHeight="1" x14ac:dyDescent="0.2">
      <c r="A7" s="8"/>
      <c r="B7" s="11" t="s">
        <v>17</v>
      </c>
      <c r="C7" s="12"/>
      <c r="D7" s="12"/>
      <c r="E7" s="12"/>
      <c r="F7" s="12"/>
      <c r="G7" s="12"/>
      <c r="H7" s="12"/>
      <c r="I7" s="13"/>
      <c r="J7" s="2"/>
      <c r="K7" s="2"/>
      <c r="L7" s="2"/>
      <c r="M7" s="2"/>
    </row>
    <row r="8" spans="1:13" ht="14.1" customHeight="1" x14ac:dyDescent="0.2">
      <c r="A8" s="8"/>
      <c r="B8" s="15" t="s">
        <v>18</v>
      </c>
      <c r="C8" s="12"/>
      <c r="D8" s="12"/>
      <c r="E8" s="12"/>
      <c r="F8" s="12"/>
      <c r="G8" s="12"/>
      <c r="H8" s="12"/>
      <c r="I8" s="13"/>
      <c r="J8" s="2"/>
      <c r="K8" s="2"/>
      <c r="L8" s="2"/>
      <c r="M8" s="2"/>
    </row>
    <row r="9" spans="1:13" ht="12" customHeight="1" x14ac:dyDescent="0.2">
      <c r="A9" s="8"/>
      <c r="B9" s="12"/>
      <c r="C9" s="12"/>
      <c r="D9" s="12"/>
      <c r="E9" s="12"/>
      <c r="F9" s="12"/>
      <c r="G9" s="12"/>
      <c r="H9" s="12"/>
      <c r="I9" s="14"/>
      <c r="J9" s="2"/>
      <c r="K9" s="10"/>
      <c r="L9" s="2"/>
      <c r="M9" s="2"/>
    </row>
    <row r="10" spans="1:13" x14ac:dyDescent="0.2">
      <c r="A10" s="18"/>
      <c r="B10" s="19" t="s">
        <v>19</v>
      </c>
      <c r="C10" s="19" t="s">
        <v>0</v>
      </c>
      <c r="D10" s="19"/>
      <c r="E10" s="19" t="s">
        <v>1</v>
      </c>
      <c r="F10" s="20"/>
      <c r="G10" s="21" t="s">
        <v>2</v>
      </c>
      <c r="H10" s="21"/>
      <c r="I10" s="22" t="s">
        <v>3</v>
      </c>
      <c r="J10" s="2"/>
      <c r="K10" s="2"/>
      <c r="L10" s="2"/>
      <c r="M10" s="2"/>
    </row>
    <row r="11" spans="1:13" ht="13.5" customHeight="1" x14ac:dyDescent="0.2">
      <c r="A11" s="18"/>
      <c r="B11" s="23" t="s">
        <v>20</v>
      </c>
      <c r="C11" s="25"/>
      <c r="D11" s="18"/>
      <c r="E11" s="26"/>
      <c r="F11" s="27"/>
      <c r="G11" s="28"/>
      <c r="H11" s="18"/>
      <c r="I11" s="29"/>
      <c r="J11" s="3"/>
      <c r="K11" s="2"/>
      <c r="L11" s="2"/>
      <c r="M11" s="2"/>
    </row>
    <row r="12" spans="1:13" ht="13.5" customHeight="1" x14ac:dyDescent="0.2">
      <c r="A12" s="18">
        <v>1</v>
      </c>
      <c r="B12" s="60" t="s">
        <v>64</v>
      </c>
      <c r="C12" s="25" t="s">
        <v>4</v>
      </c>
      <c r="D12" s="18"/>
      <c r="E12" s="26">
        <v>1</v>
      </c>
      <c r="F12" s="27"/>
      <c r="G12" s="28"/>
      <c r="H12" s="18"/>
      <c r="I12" s="29">
        <f t="shared" ref="I12" si="0">E12*G12</f>
        <v>0</v>
      </c>
      <c r="J12" s="3"/>
      <c r="K12" s="2"/>
      <c r="L12" s="2"/>
      <c r="M12" s="2"/>
    </row>
    <row r="13" spans="1:13" ht="14.1" customHeight="1" x14ac:dyDescent="0.2">
      <c r="A13" s="18">
        <f>A12+1</f>
        <v>2</v>
      </c>
      <c r="B13" s="24" t="s">
        <v>24</v>
      </c>
      <c r="C13" s="25" t="s">
        <v>25</v>
      </c>
      <c r="D13" s="18"/>
      <c r="E13" s="26">
        <v>1</v>
      </c>
      <c r="F13" s="27"/>
      <c r="G13" s="28">
        <v>35</v>
      </c>
      <c r="H13" s="18"/>
      <c r="I13" s="29">
        <f t="shared" ref="I13:I348" si="1">E13*G13</f>
        <v>35</v>
      </c>
      <c r="J13" s="3"/>
      <c r="K13" s="2"/>
      <c r="L13" s="2"/>
      <c r="M13" s="2"/>
    </row>
    <row r="14" spans="1:13" ht="14.1" customHeight="1" x14ac:dyDescent="0.2">
      <c r="A14" s="36"/>
      <c r="B14" s="39"/>
      <c r="C14" s="48"/>
      <c r="D14" s="36"/>
      <c r="E14" s="77" t="s">
        <v>52</v>
      </c>
      <c r="F14" s="77"/>
      <c r="G14" s="77"/>
      <c r="H14" s="36"/>
      <c r="I14" s="73">
        <f>SUM(I13:I13)</f>
        <v>35</v>
      </c>
      <c r="J14" s="3"/>
      <c r="K14" s="2"/>
      <c r="L14" s="2"/>
      <c r="M14" s="2"/>
    </row>
    <row r="15" spans="1:13" ht="14.1" customHeight="1" x14ac:dyDescent="0.2">
      <c r="A15" s="75" t="s">
        <v>68</v>
      </c>
      <c r="B15" s="75"/>
      <c r="C15" s="75"/>
      <c r="D15" s="75"/>
      <c r="E15" s="75"/>
      <c r="F15" s="75"/>
      <c r="G15" s="75"/>
      <c r="H15" s="75"/>
      <c r="I15" s="76"/>
      <c r="J15" s="3"/>
      <c r="K15" s="2"/>
      <c r="L15" s="2"/>
      <c r="M15" s="2"/>
    </row>
    <row r="16" spans="1:13" ht="14.1" customHeight="1" x14ac:dyDescent="0.2">
      <c r="A16" s="63">
        <f>A13+1</f>
        <v>3</v>
      </c>
      <c r="B16" s="32" t="s">
        <v>21</v>
      </c>
      <c r="C16" s="25" t="s">
        <v>4</v>
      </c>
      <c r="D16" s="18"/>
      <c r="E16" s="26">
        <v>1</v>
      </c>
      <c r="F16" s="27"/>
      <c r="G16" s="28"/>
      <c r="H16" s="18"/>
      <c r="I16" s="29">
        <f t="shared" ref="I16:I36" si="2">E16*G16</f>
        <v>0</v>
      </c>
      <c r="J16" s="3"/>
      <c r="K16" s="2"/>
      <c r="L16" s="2"/>
      <c r="M16" s="2"/>
    </row>
    <row r="17" spans="1:13" ht="14.1" customHeight="1" x14ac:dyDescent="0.2">
      <c r="A17" s="74">
        <f t="shared" ref="A17:A19" si="3">A16+1</f>
        <v>4</v>
      </c>
      <c r="B17" s="60" t="s">
        <v>63</v>
      </c>
      <c r="C17" s="25" t="s">
        <v>4</v>
      </c>
      <c r="D17" s="18"/>
      <c r="E17" s="26">
        <v>1</v>
      </c>
      <c r="F17" s="27"/>
      <c r="G17" s="28"/>
      <c r="H17" s="18"/>
      <c r="I17" s="29">
        <f t="shared" si="2"/>
        <v>0</v>
      </c>
      <c r="J17" s="3"/>
      <c r="K17" s="2"/>
      <c r="L17" s="2"/>
      <c r="M17" s="2"/>
    </row>
    <row r="18" spans="1:13" ht="14.1" customHeight="1" x14ac:dyDescent="0.2">
      <c r="A18" s="74">
        <f t="shared" si="3"/>
        <v>5</v>
      </c>
      <c r="B18" s="60" t="s">
        <v>65</v>
      </c>
      <c r="C18" s="25" t="s">
        <v>4</v>
      </c>
      <c r="D18" s="18"/>
      <c r="E18" s="26">
        <v>1</v>
      </c>
      <c r="F18" s="27"/>
      <c r="G18" s="28"/>
      <c r="H18" s="18"/>
      <c r="I18" s="29">
        <f t="shared" ref="I18" si="4">E18*G18</f>
        <v>0</v>
      </c>
      <c r="J18" s="3"/>
      <c r="K18" s="2"/>
      <c r="L18" s="2"/>
      <c r="M18" s="2"/>
    </row>
    <row r="19" spans="1:13" ht="14.1" customHeight="1" x14ac:dyDescent="0.2">
      <c r="A19" s="74">
        <f t="shared" si="3"/>
        <v>6</v>
      </c>
      <c r="B19" s="32" t="s">
        <v>69</v>
      </c>
      <c r="C19" s="25" t="s">
        <v>5</v>
      </c>
      <c r="D19" s="18"/>
      <c r="E19" s="26">
        <v>2</v>
      </c>
      <c r="F19" s="27"/>
      <c r="G19" s="28"/>
      <c r="H19" s="18"/>
      <c r="I19" s="29">
        <f t="shared" si="2"/>
        <v>0</v>
      </c>
      <c r="J19" s="3"/>
      <c r="K19" s="2"/>
      <c r="L19" s="2"/>
      <c r="M19" s="2"/>
    </row>
    <row r="20" spans="1:13" ht="14.1" customHeight="1" x14ac:dyDescent="0.2">
      <c r="A20" s="74">
        <f t="shared" ref="A20:A36" si="5">A19+1</f>
        <v>7</v>
      </c>
      <c r="B20" s="24" t="s">
        <v>22</v>
      </c>
      <c r="C20" s="25" t="s">
        <v>23</v>
      </c>
      <c r="D20" s="18"/>
      <c r="E20" s="26">
        <v>10</v>
      </c>
      <c r="F20" s="27"/>
      <c r="G20" s="28"/>
      <c r="H20" s="18"/>
      <c r="I20" s="29">
        <f t="shared" si="2"/>
        <v>0</v>
      </c>
      <c r="J20" s="3"/>
      <c r="K20" s="2"/>
      <c r="L20" s="2"/>
      <c r="M20" s="2"/>
    </row>
    <row r="21" spans="1:13" ht="14.1" customHeight="1" x14ac:dyDescent="0.2">
      <c r="A21" s="74">
        <f t="shared" si="5"/>
        <v>8</v>
      </c>
      <c r="B21" s="30" t="s">
        <v>26</v>
      </c>
      <c r="C21" s="31" t="s">
        <v>7</v>
      </c>
      <c r="D21" s="18"/>
      <c r="E21" s="26">
        <v>4</v>
      </c>
      <c r="F21" s="27"/>
      <c r="G21" s="28"/>
      <c r="H21" s="18"/>
      <c r="I21" s="29">
        <f t="shared" si="2"/>
        <v>0</v>
      </c>
      <c r="J21" s="3"/>
      <c r="K21" s="2"/>
      <c r="L21" s="2"/>
      <c r="M21" s="2"/>
    </row>
    <row r="22" spans="1:13" ht="14.1" customHeight="1" x14ac:dyDescent="0.2">
      <c r="A22" s="74">
        <f t="shared" si="5"/>
        <v>9</v>
      </c>
      <c r="B22" s="30" t="s">
        <v>32</v>
      </c>
      <c r="C22" s="31" t="s">
        <v>5</v>
      </c>
      <c r="D22" s="18"/>
      <c r="E22" s="26">
        <v>1</v>
      </c>
      <c r="F22" s="27"/>
      <c r="G22" s="28"/>
      <c r="H22" s="18"/>
      <c r="I22" s="29">
        <f t="shared" si="2"/>
        <v>0</v>
      </c>
      <c r="J22" s="3"/>
      <c r="K22" s="2"/>
      <c r="L22" s="2"/>
      <c r="M22" s="2"/>
    </row>
    <row r="23" spans="1:13" ht="14.1" customHeight="1" x14ac:dyDescent="0.2">
      <c r="A23" s="74">
        <f t="shared" si="5"/>
        <v>10</v>
      </c>
      <c r="B23" s="30" t="s">
        <v>33</v>
      </c>
      <c r="C23" s="31" t="s">
        <v>5</v>
      </c>
      <c r="D23" s="18"/>
      <c r="E23" s="26">
        <v>3</v>
      </c>
      <c r="F23" s="27"/>
      <c r="G23" s="28"/>
      <c r="H23" s="18"/>
      <c r="I23" s="29">
        <f t="shared" si="2"/>
        <v>0</v>
      </c>
      <c r="J23" s="3"/>
      <c r="K23" s="2"/>
      <c r="L23" s="2"/>
      <c r="M23" s="2"/>
    </row>
    <row r="24" spans="1:13" ht="14.1" customHeight="1" x14ac:dyDescent="0.2">
      <c r="A24" s="74">
        <f t="shared" si="5"/>
        <v>11</v>
      </c>
      <c r="B24" s="32" t="s">
        <v>37</v>
      </c>
      <c r="C24" s="31" t="s">
        <v>34</v>
      </c>
      <c r="D24" s="18"/>
      <c r="E24" s="26">
        <v>458</v>
      </c>
      <c r="F24" s="27"/>
      <c r="G24" s="28"/>
      <c r="H24" s="18"/>
      <c r="I24" s="29">
        <f t="shared" si="2"/>
        <v>0</v>
      </c>
      <c r="J24" s="3"/>
      <c r="K24" s="2"/>
      <c r="L24" s="2"/>
      <c r="M24" s="2"/>
    </row>
    <row r="25" spans="1:13" ht="14.1" customHeight="1" x14ac:dyDescent="0.2">
      <c r="A25" s="74">
        <f t="shared" si="5"/>
        <v>12</v>
      </c>
      <c r="B25" s="30" t="s">
        <v>62</v>
      </c>
      <c r="C25" s="31" t="s">
        <v>34</v>
      </c>
      <c r="D25" s="18"/>
      <c r="E25" s="26">
        <v>13048</v>
      </c>
      <c r="F25" s="27"/>
      <c r="G25" s="28"/>
      <c r="H25" s="18"/>
      <c r="I25" s="29">
        <f t="shared" si="2"/>
        <v>0</v>
      </c>
      <c r="J25" s="3"/>
      <c r="K25" s="2"/>
      <c r="L25" s="2"/>
      <c r="M25" s="2"/>
    </row>
    <row r="26" spans="1:13" ht="14.1" customHeight="1" x14ac:dyDescent="0.2">
      <c r="A26" s="74">
        <f t="shared" si="5"/>
        <v>13</v>
      </c>
      <c r="B26" s="30" t="s">
        <v>59</v>
      </c>
      <c r="C26" s="31" t="s">
        <v>34</v>
      </c>
      <c r="D26" s="18"/>
      <c r="E26" s="26">
        <v>1040</v>
      </c>
      <c r="F26" s="27"/>
      <c r="G26" s="28"/>
      <c r="H26" s="18"/>
      <c r="I26" s="29">
        <f t="shared" si="2"/>
        <v>0</v>
      </c>
      <c r="J26" s="3"/>
      <c r="K26" s="2"/>
      <c r="L26" s="2"/>
      <c r="M26" s="2"/>
    </row>
    <row r="27" spans="1:13" ht="14.1" customHeight="1" x14ac:dyDescent="0.2">
      <c r="A27" s="74">
        <f t="shared" si="5"/>
        <v>14</v>
      </c>
      <c r="B27" s="30" t="s">
        <v>35</v>
      </c>
      <c r="C27" s="31" t="s">
        <v>34</v>
      </c>
      <c r="D27" s="18"/>
      <c r="E27" s="26">
        <v>1040</v>
      </c>
      <c r="F27" s="27"/>
      <c r="G27" s="28"/>
      <c r="H27" s="18"/>
      <c r="I27" s="29">
        <f t="shared" si="2"/>
        <v>0</v>
      </c>
      <c r="J27" s="3"/>
      <c r="K27" s="2"/>
      <c r="L27" s="2"/>
      <c r="M27" s="2"/>
    </row>
    <row r="28" spans="1:13" ht="14.1" customHeight="1" x14ac:dyDescent="0.2">
      <c r="A28" s="74">
        <f t="shared" si="5"/>
        <v>15</v>
      </c>
      <c r="B28" s="30" t="s">
        <v>55</v>
      </c>
      <c r="C28" s="31" t="s">
        <v>6</v>
      </c>
      <c r="D28" s="18"/>
      <c r="E28" s="26">
        <v>125</v>
      </c>
      <c r="F28" s="27"/>
      <c r="G28" s="28"/>
      <c r="H28" s="18"/>
      <c r="I28" s="29">
        <f t="shared" si="2"/>
        <v>0</v>
      </c>
      <c r="J28" s="3"/>
      <c r="K28" s="2"/>
      <c r="L28" s="2"/>
      <c r="M28" s="2"/>
    </row>
    <row r="29" spans="1:13" ht="14.1" customHeight="1" x14ac:dyDescent="0.2">
      <c r="A29" s="74">
        <f t="shared" si="5"/>
        <v>16</v>
      </c>
      <c r="B29" s="30" t="s">
        <v>36</v>
      </c>
      <c r="C29" s="31" t="s">
        <v>6</v>
      </c>
      <c r="D29" s="18"/>
      <c r="E29" s="26">
        <v>46</v>
      </c>
      <c r="F29" s="27"/>
      <c r="G29" s="28"/>
      <c r="H29" s="18"/>
      <c r="I29" s="29">
        <f t="shared" si="2"/>
        <v>0</v>
      </c>
      <c r="J29" s="3"/>
      <c r="K29" s="2"/>
      <c r="L29" s="2"/>
      <c r="M29" s="2"/>
    </row>
    <row r="30" spans="1:13" ht="14.1" customHeight="1" x14ac:dyDescent="0.2">
      <c r="A30" s="74">
        <f t="shared" si="5"/>
        <v>17</v>
      </c>
      <c r="B30" s="33" t="s">
        <v>38</v>
      </c>
      <c r="C30" s="31" t="s">
        <v>40</v>
      </c>
      <c r="D30" s="18"/>
      <c r="E30" s="45">
        <v>1.4</v>
      </c>
      <c r="F30" s="27"/>
      <c r="G30" s="28"/>
      <c r="H30" s="18"/>
      <c r="I30" s="29">
        <f t="shared" si="2"/>
        <v>0</v>
      </c>
      <c r="J30" s="3"/>
      <c r="K30" s="2"/>
      <c r="L30" s="2"/>
      <c r="M30" s="2"/>
    </row>
    <row r="31" spans="1:13" ht="14.1" customHeight="1" x14ac:dyDescent="0.2">
      <c r="A31" s="74">
        <f t="shared" si="5"/>
        <v>18</v>
      </c>
      <c r="B31" s="33" t="s">
        <v>39</v>
      </c>
      <c r="C31" s="31" t="s">
        <v>34</v>
      </c>
      <c r="D31" s="18"/>
      <c r="E31" s="26">
        <v>60</v>
      </c>
      <c r="F31" s="27"/>
      <c r="G31" s="28"/>
      <c r="H31" s="18"/>
      <c r="I31" s="29">
        <f t="shared" si="2"/>
        <v>0</v>
      </c>
      <c r="J31" s="3"/>
      <c r="K31" s="2"/>
      <c r="L31" s="2"/>
      <c r="M31" s="2"/>
    </row>
    <row r="32" spans="1:13" ht="14.1" customHeight="1" x14ac:dyDescent="0.2">
      <c r="A32" s="74">
        <f t="shared" si="5"/>
        <v>19</v>
      </c>
      <c r="B32" s="30" t="s">
        <v>42</v>
      </c>
      <c r="C32" s="31" t="s">
        <v>7</v>
      </c>
      <c r="D32" s="18"/>
      <c r="E32" s="26">
        <v>40</v>
      </c>
      <c r="F32" s="27"/>
      <c r="G32" s="28"/>
      <c r="H32" s="18"/>
      <c r="I32" s="29">
        <f t="shared" si="2"/>
        <v>0</v>
      </c>
      <c r="J32" s="3"/>
      <c r="K32" s="2"/>
      <c r="L32" s="2"/>
      <c r="M32" s="2"/>
    </row>
    <row r="33" spans="1:13" ht="14.1" customHeight="1" x14ac:dyDescent="0.2">
      <c r="A33" s="74">
        <f t="shared" si="5"/>
        <v>20</v>
      </c>
      <c r="B33" s="30" t="s">
        <v>44</v>
      </c>
      <c r="C33" s="25" t="s">
        <v>4</v>
      </c>
      <c r="D33" s="18"/>
      <c r="E33" s="26">
        <v>1</v>
      </c>
      <c r="F33" s="27"/>
      <c r="G33" s="28"/>
      <c r="H33" s="18"/>
      <c r="I33" s="29">
        <f t="shared" si="2"/>
        <v>0</v>
      </c>
      <c r="J33" s="3"/>
      <c r="K33" s="2"/>
      <c r="L33" s="2"/>
      <c r="M33" s="2"/>
    </row>
    <row r="34" spans="1:13" ht="14.1" customHeight="1" x14ac:dyDescent="0.2">
      <c r="A34" s="74">
        <f t="shared" si="5"/>
        <v>21</v>
      </c>
      <c r="B34" s="24" t="s">
        <v>45</v>
      </c>
      <c r="C34" s="31" t="s">
        <v>7</v>
      </c>
      <c r="D34" s="18"/>
      <c r="E34" s="26">
        <v>9846</v>
      </c>
      <c r="F34" s="27"/>
      <c r="G34" s="28"/>
      <c r="H34" s="18"/>
      <c r="I34" s="29">
        <f t="shared" si="2"/>
        <v>0</v>
      </c>
      <c r="J34" s="3"/>
      <c r="K34" s="2"/>
      <c r="L34" s="2"/>
      <c r="M34" s="2"/>
    </row>
    <row r="35" spans="1:13" ht="14.1" customHeight="1" x14ac:dyDescent="0.2">
      <c r="A35" s="74">
        <f t="shared" si="5"/>
        <v>22</v>
      </c>
      <c r="B35" s="24" t="s">
        <v>47</v>
      </c>
      <c r="C35" s="31" t="s">
        <v>7</v>
      </c>
      <c r="D35" s="18"/>
      <c r="E35" s="26">
        <v>9846</v>
      </c>
      <c r="F35" s="27"/>
      <c r="G35" s="28"/>
      <c r="H35" s="18"/>
      <c r="I35" s="29">
        <f t="shared" si="2"/>
        <v>0</v>
      </c>
      <c r="J35" s="3"/>
      <c r="K35" s="2"/>
      <c r="L35" s="2"/>
      <c r="M35" s="2"/>
    </row>
    <row r="36" spans="1:13" ht="14.1" customHeight="1" x14ac:dyDescent="0.2">
      <c r="A36" s="74">
        <f t="shared" si="5"/>
        <v>23</v>
      </c>
      <c r="B36" s="32" t="s">
        <v>9</v>
      </c>
      <c r="C36" s="25" t="s">
        <v>4</v>
      </c>
      <c r="D36" s="18"/>
      <c r="E36" s="26">
        <v>1</v>
      </c>
      <c r="F36" s="27"/>
      <c r="G36" s="28"/>
      <c r="H36" s="18"/>
      <c r="I36" s="29">
        <f t="shared" si="2"/>
        <v>0</v>
      </c>
      <c r="J36" s="3"/>
      <c r="K36" s="2"/>
      <c r="L36" s="2"/>
      <c r="M36" s="2"/>
    </row>
    <row r="37" spans="1:13" ht="14.1" customHeight="1" x14ac:dyDescent="0.2">
      <c r="A37" s="52"/>
      <c r="B37" s="39"/>
      <c r="C37" s="48"/>
      <c r="D37" s="36"/>
      <c r="E37" s="77" t="s">
        <v>52</v>
      </c>
      <c r="F37" s="77"/>
      <c r="G37" s="77"/>
      <c r="H37" s="36"/>
      <c r="I37" s="73">
        <f>SUM(I16:I36)</f>
        <v>0</v>
      </c>
      <c r="J37" s="3"/>
      <c r="K37" s="2"/>
      <c r="L37" s="2"/>
      <c r="M37" s="2"/>
    </row>
    <row r="38" spans="1:13" ht="14.1" customHeight="1" x14ac:dyDescent="0.2">
      <c r="A38" s="75" t="s">
        <v>70</v>
      </c>
      <c r="B38" s="75"/>
      <c r="C38" s="75"/>
      <c r="D38" s="75"/>
      <c r="E38" s="75"/>
      <c r="F38" s="75"/>
      <c r="G38" s="75"/>
      <c r="H38" s="75"/>
      <c r="I38" s="76"/>
      <c r="J38" s="3"/>
      <c r="K38" s="2"/>
      <c r="L38" s="2"/>
      <c r="M38" s="2"/>
    </row>
    <row r="39" spans="1:13" ht="14.1" customHeight="1" x14ac:dyDescent="0.2">
      <c r="A39" s="63">
        <f>A36+1</f>
        <v>24</v>
      </c>
      <c r="B39" s="32" t="s">
        <v>21</v>
      </c>
      <c r="C39" s="25" t="s">
        <v>4</v>
      </c>
      <c r="D39" s="18"/>
      <c r="E39" s="26">
        <v>1</v>
      </c>
      <c r="F39" s="27"/>
      <c r="G39" s="28"/>
      <c r="H39" s="18"/>
      <c r="I39" s="29">
        <f t="shared" ref="I39:I51" si="6">E39*G39</f>
        <v>0</v>
      </c>
      <c r="J39" s="3"/>
      <c r="K39" s="2"/>
      <c r="L39" s="2"/>
      <c r="M39" s="2"/>
    </row>
    <row r="40" spans="1:13" ht="14.1" customHeight="1" x14ac:dyDescent="0.2">
      <c r="A40" s="63">
        <f t="shared" ref="A40:A42" si="7">A39+1</f>
        <v>25</v>
      </c>
      <c r="B40" s="60" t="s">
        <v>63</v>
      </c>
      <c r="C40" s="25" t="s">
        <v>4</v>
      </c>
      <c r="D40" s="18"/>
      <c r="E40" s="26">
        <v>1</v>
      </c>
      <c r="F40" s="27"/>
      <c r="G40" s="28"/>
      <c r="H40" s="18"/>
      <c r="I40" s="29">
        <f t="shared" si="6"/>
        <v>0</v>
      </c>
      <c r="J40" s="3"/>
      <c r="K40" s="2"/>
      <c r="L40" s="2"/>
      <c r="M40" s="2"/>
    </row>
    <row r="41" spans="1:13" ht="14.1" customHeight="1" x14ac:dyDescent="0.2">
      <c r="A41" s="63">
        <f t="shared" si="7"/>
        <v>26</v>
      </c>
      <c r="B41" s="60" t="s">
        <v>65</v>
      </c>
      <c r="C41" s="25" t="s">
        <v>4</v>
      </c>
      <c r="D41" s="18"/>
      <c r="E41" s="26">
        <v>1</v>
      </c>
      <c r="F41" s="27"/>
      <c r="G41" s="28"/>
      <c r="H41" s="18"/>
      <c r="I41" s="29">
        <f t="shared" si="6"/>
        <v>0</v>
      </c>
      <c r="J41" s="3"/>
      <c r="K41" s="2"/>
      <c r="L41" s="2"/>
      <c r="M41" s="2"/>
    </row>
    <row r="42" spans="1:13" ht="14.1" customHeight="1" x14ac:dyDescent="0.2">
      <c r="A42" s="63">
        <f t="shared" si="7"/>
        <v>27</v>
      </c>
      <c r="B42" s="32" t="s">
        <v>69</v>
      </c>
      <c r="C42" s="25" t="s">
        <v>5</v>
      </c>
      <c r="D42" s="18"/>
      <c r="E42" s="26">
        <v>14</v>
      </c>
      <c r="F42" s="27"/>
      <c r="G42" s="28"/>
      <c r="H42" s="18"/>
      <c r="I42" s="29">
        <f t="shared" ref="I42" si="8">E42*G42</f>
        <v>0</v>
      </c>
      <c r="J42" s="3"/>
      <c r="K42" s="2"/>
      <c r="L42" s="2"/>
      <c r="M42" s="2"/>
    </row>
    <row r="43" spans="1:13" ht="14.1" customHeight="1" x14ac:dyDescent="0.2">
      <c r="A43" s="63">
        <f t="shared" ref="A43:A71" si="9">A42+1</f>
        <v>28</v>
      </c>
      <c r="B43" s="24" t="s">
        <v>22</v>
      </c>
      <c r="C43" s="25" t="s">
        <v>23</v>
      </c>
      <c r="D43" s="18"/>
      <c r="E43" s="26">
        <v>146</v>
      </c>
      <c r="F43" s="27"/>
      <c r="G43" s="28"/>
      <c r="H43" s="18"/>
      <c r="I43" s="29">
        <f t="shared" si="6"/>
        <v>0</v>
      </c>
      <c r="J43" s="3"/>
      <c r="K43" s="2"/>
      <c r="L43" s="2"/>
      <c r="M43" s="2"/>
    </row>
    <row r="44" spans="1:13" ht="14.1" customHeight="1" x14ac:dyDescent="0.2">
      <c r="A44" s="63">
        <f t="shared" si="9"/>
        <v>29</v>
      </c>
      <c r="B44" s="24" t="s">
        <v>51</v>
      </c>
      <c r="C44" s="25" t="s">
        <v>23</v>
      </c>
      <c r="D44" s="18"/>
      <c r="E44" s="26">
        <v>4</v>
      </c>
      <c r="F44" s="27"/>
      <c r="G44" s="28"/>
      <c r="H44" s="18"/>
      <c r="I44" s="29">
        <f t="shared" si="6"/>
        <v>0</v>
      </c>
      <c r="J44" s="3"/>
      <c r="K44" s="2"/>
      <c r="L44" s="2"/>
      <c r="M44" s="2"/>
    </row>
    <row r="45" spans="1:13" ht="14.1" customHeight="1" x14ac:dyDescent="0.2">
      <c r="A45" s="63">
        <f t="shared" si="9"/>
        <v>30</v>
      </c>
      <c r="B45" s="30" t="s">
        <v>27</v>
      </c>
      <c r="C45" s="31" t="s">
        <v>7</v>
      </c>
      <c r="D45" s="18"/>
      <c r="E45" s="26">
        <f>40+12</f>
        <v>52</v>
      </c>
      <c r="F45" s="27"/>
      <c r="G45" s="28"/>
      <c r="H45" s="18"/>
      <c r="I45" s="29">
        <f t="shared" si="6"/>
        <v>0</v>
      </c>
      <c r="J45" s="3"/>
      <c r="K45" s="2"/>
      <c r="L45" s="2"/>
      <c r="M45" s="2"/>
    </row>
    <row r="46" spans="1:13" ht="14.1" customHeight="1" x14ac:dyDescent="0.2">
      <c r="A46" s="63">
        <f t="shared" si="9"/>
        <v>31</v>
      </c>
      <c r="B46" s="30" t="s">
        <v>28</v>
      </c>
      <c r="C46" s="31" t="s">
        <v>7</v>
      </c>
      <c r="D46" s="18"/>
      <c r="E46" s="26">
        <f>20+20</f>
        <v>40</v>
      </c>
      <c r="F46" s="27"/>
      <c r="G46" s="28"/>
      <c r="H46" s="18"/>
      <c r="I46" s="29">
        <f t="shared" si="6"/>
        <v>0</v>
      </c>
      <c r="J46" s="3"/>
      <c r="K46" s="2"/>
      <c r="L46" s="2"/>
      <c r="M46" s="2"/>
    </row>
    <row r="47" spans="1:13" ht="14.1" customHeight="1" x14ac:dyDescent="0.2">
      <c r="A47" s="63">
        <f t="shared" si="9"/>
        <v>32</v>
      </c>
      <c r="B47" s="30" t="s">
        <v>29</v>
      </c>
      <c r="C47" s="31" t="s">
        <v>7</v>
      </c>
      <c r="D47" s="18"/>
      <c r="E47" s="26">
        <f>4+10</f>
        <v>14</v>
      </c>
      <c r="F47" s="27"/>
      <c r="G47" s="28"/>
      <c r="H47" s="18"/>
      <c r="I47" s="29">
        <f t="shared" si="6"/>
        <v>0</v>
      </c>
      <c r="J47" s="3"/>
      <c r="K47" s="2"/>
      <c r="L47" s="2"/>
      <c r="M47" s="2"/>
    </row>
    <row r="48" spans="1:13" ht="14.1" customHeight="1" x14ac:dyDescent="0.2">
      <c r="A48" s="63">
        <f t="shared" si="9"/>
        <v>33</v>
      </c>
      <c r="B48" s="30" t="s">
        <v>30</v>
      </c>
      <c r="C48" s="31" t="s">
        <v>5</v>
      </c>
      <c r="D48" s="18"/>
      <c r="E48" s="26">
        <v>6</v>
      </c>
      <c r="F48" s="27"/>
      <c r="G48" s="28"/>
      <c r="H48" s="18"/>
      <c r="I48" s="29">
        <f t="shared" si="6"/>
        <v>0</v>
      </c>
      <c r="J48" s="3"/>
      <c r="K48" s="2"/>
      <c r="L48" s="2"/>
      <c r="M48" s="2"/>
    </row>
    <row r="49" spans="1:13" ht="14.1" customHeight="1" x14ac:dyDescent="0.2">
      <c r="A49" s="63">
        <f t="shared" si="9"/>
        <v>34</v>
      </c>
      <c r="B49" s="30" t="s">
        <v>31</v>
      </c>
      <c r="C49" s="31" t="s">
        <v>5</v>
      </c>
      <c r="D49" s="18"/>
      <c r="E49" s="26">
        <v>5</v>
      </c>
      <c r="F49" s="27"/>
      <c r="G49" s="28"/>
      <c r="H49" s="18"/>
      <c r="I49" s="29">
        <f t="shared" si="6"/>
        <v>0</v>
      </c>
      <c r="J49" s="3"/>
      <c r="K49" s="2"/>
      <c r="L49" s="2"/>
      <c r="M49" s="2"/>
    </row>
    <row r="50" spans="1:13" ht="14.1" customHeight="1" x14ac:dyDescent="0.2">
      <c r="A50" s="63">
        <f t="shared" si="9"/>
        <v>35</v>
      </c>
      <c r="B50" s="30" t="s">
        <v>32</v>
      </c>
      <c r="C50" s="31" t="s">
        <v>5</v>
      </c>
      <c r="D50" s="18"/>
      <c r="E50" s="26">
        <v>1</v>
      </c>
      <c r="F50" s="27"/>
      <c r="G50" s="28"/>
      <c r="H50" s="18"/>
      <c r="I50" s="29">
        <f t="shared" si="6"/>
        <v>0</v>
      </c>
      <c r="J50" s="3"/>
      <c r="K50" s="2"/>
      <c r="L50" s="2"/>
      <c r="M50" s="2"/>
    </row>
    <row r="51" spans="1:13" ht="14.1" customHeight="1" x14ac:dyDescent="0.2">
      <c r="A51" s="63">
        <f t="shared" si="9"/>
        <v>36</v>
      </c>
      <c r="B51" s="30" t="s">
        <v>33</v>
      </c>
      <c r="C51" s="31" t="s">
        <v>5</v>
      </c>
      <c r="D51" s="18"/>
      <c r="E51" s="26">
        <v>8</v>
      </c>
      <c r="F51" s="27"/>
      <c r="G51" s="28"/>
      <c r="H51" s="18"/>
      <c r="I51" s="29">
        <f t="shared" si="6"/>
        <v>0</v>
      </c>
      <c r="J51" s="3"/>
      <c r="K51" s="2"/>
      <c r="L51" s="2"/>
      <c r="M51" s="2"/>
    </row>
    <row r="52" spans="1:13" ht="14.1" customHeight="1" x14ac:dyDescent="0.2">
      <c r="A52" s="63">
        <f t="shared" si="9"/>
        <v>37</v>
      </c>
      <c r="B52" s="32" t="s">
        <v>37</v>
      </c>
      <c r="C52" s="31" t="s">
        <v>34</v>
      </c>
      <c r="D52" s="18"/>
      <c r="E52" s="26">
        <f>399+122+248+248+1285</f>
        <v>2302</v>
      </c>
      <c r="F52" s="27"/>
      <c r="G52" s="28"/>
      <c r="H52" s="18"/>
      <c r="I52" s="29">
        <f t="shared" ref="I52" si="10">E52*G52</f>
        <v>0</v>
      </c>
      <c r="J52" s="3"/>
      <c r="K52" s="2"/>
      <c r="L52" s="2"/>
      <c r="M52" s="2"/>
    </row>
    <row r="53" spans="1:13" ht="14.1" customHeight="1" x14ac:dyDescent="0.2">
      <c r="A53" s="63">
        <f t="shared" si="9"/>
        <v>38</v>
      </c>
      <c r="B53" s="30" t="s">
        <v>62</v>
      </c>
      <c r="C53" s="31" t="s">
        <v>34</v>
      </c>
      <c r="D53" s="18"/>
      <c r="E53" s="26">
        <f>10057+12652+12184+12756+16524</f>
        <v>64173</v>
      </c>
      <c r="F53" s="27"/>
      <c r="G53" s="28"/>
      <c r="H53" s="18"/>
      <c r="I53" s="29">
        <f t="shared" ref="I53" si="11">E53*G53</f>
        <v>0</v>
      </c>
      <c r="J53" s="3"/>
      <c r="K53" s="2"/>
      <c r="L53" s="2"/>
      <c r="M53" s="2"/>
    </row>
    <row r="54" spans="1:13" ht="14.1" customHeight="1" x14ac:dyDescent="0.2">
      <c r="A54" s="63">
        <f t="shared" si="9"/>
        <v>39</v>
      </c>
      <c r="B54" s="30" t="s">
        <v>82</v>
      </c>
      <c r="C54" s="31" t="s">
        <v>34</v>
      </c>
      <c r="D54" s="18"/>
      <c r="E54" s="26">
        <v>21</v>
      </c>
      <c r="F54" s="27"/>
      <c r="G54" s="28"/>
      <c r="H54" s="18"/>
      <c r="I54" s="29">
        <f t="shared" ref="I54" si="12">E54*G54</f>
        <v>0</v>
      </c>
      <c r="J54" s="3"/>
      <c r="K54" s="2"/>
      <c r="L54" s="2"/>
      <c r="M54" s="2"/>
    </row>
    <row r="55" spans="1:13" ht="14.1" customHeight="1" x14ac:dyDescent="0.2">
      <c r="A55" s="63">
        <f t="shared" si="9"/>
        <v>40</v>
      </c>
      <c r="B55" s="30" t="s">
        <v>59</v>
      </c>
      <c r="C55" s="31" t="s">
        <v>34</v>
      </c>
      <c r="D55" s="18"/>
      <c r="E55" s="26">
        <f>1840+3900+1207+1438+245</f>
        <v>8630</v>
      </c>
      <c r="F55" s="27"/>
      <c r="G55" s="28"/>
      <c r="H55" s="18"/>
      <c r="I55" s="29">
        <f t="shared" ref="I55:I71" si="13">E55*G55</f>
        <v>0</v>
      </c>
      <c r="J55" s="3"/>
      <c r="K55" s="2"/>
      <c r="L55" s="2"/>
      <c r="M55" s="2"/>
    </row>
    <row r="56" spans="1:13" ht="14.1" customHeight="1" x14ac:dyDescent="0.2">
      <c r="A56" s="63">
        <f t="shared" si="9"/>
        <v>41</v>
      </c>
      <c r="B56" s="30" t="s">
        <v>35</v>
      </c>
      <c r="C56" s="31" t="s">
        <v>34</v>
      </c>
      <c r="D56" s="18"/>
      <c r="E56" s="26">
        <v>8630</v>
      </c>
      <c r="F56" s="27"/>
      <c r="G56" s="28"/>
      <c r="H56" s="18"/>
      <c r="I56" s="29">
        <f t="shared" si="13"/>
        <v>0</v>
      </c>
      <c r="J56" s="3"/>
      <c r="K56" s="2"/>
      <c r="L56" s="2"/>
      <c r="M56" s="2"/>
    </row>
    <row r="57" spans="1:13" ht="14.1" customHeight="1" x14ac:dyDescent="0.2">
      <c r="A57" s="63">
        <f t="shared" si="9"/>
        <v>42</v>
      </c>
      <c r="B57" s="30" t="s">
        <v>55</v>
      </c>
      <c r="C57" s="31" t="s">
        <v>6</v>
      </c>
      <c r="D57" s="18"/>
      <c r="E57" s="26">
        <f>102+128+124+128+279</f>
        <v>761</v>
      </c>
      <c r="F57" s="27"/>
      <c r="G57" s="28"/>
      <c r="H57" s="18"/>
      <c r="I57" s="29">
        <f t="shared" si="13"/>
        <v>0</v>
      </c>
      <c r="J57" s="3"/>
      <c r="K57" s="2"/>
      <c r="L57" s="2"/>
      <c r="M57" s="2"/>
    </row>
    <row r="58" spans="1:13" ht="14.1" customHeight="1" x14ac:dyDescent="0.2">
      <c r="A58" s="63">
        <f t="shared" si="9"/>
        <v>43</v>
      </c>
      <c r="B58" s="30" t="s">
        <v>36</v>
      </c>
      <c r="C58" s="31" t="s">
        <v>6</v>
      </c>
      <c r="D58" s="18"/>
      <c r="E58" s="26">
        <f>18+18+12+18+14</f>
        <v>80</v>
      </c>
      <c r="F58" s="27"/>
      <c r="G58" s="28"/>
      <c r="H58" s="18"/>
      <c r="I58" s="29">
        <f t="shared" si="13"/>
        <v>0</v>
      </c>
      <c r="J58" s="3"/>
      <c r="K58" s="2"/>
      <c r="L58" s="2"/>
      <c r="M58" s="2"/>
    </row>
    <row r="59" spans="1:13" ht="14.1" customHeight="1" x14ac:dyDescent="0.2">
      <c r="A59" s="63">
        <f t="shared" si="9"/>
        <v>44</v>
      </c>
      <c r="B59" s="33" t="s">
        <v>38</v>
      </c>
      <c r="C59" s="31" t="s">
        <v>40</v>
      </c>
      <c r="D59" s="18"/>
      <c r="E59" s="45">
        <v>9.5</v>
      </c>
      <c r="F59" s="27"/>
      <c r="G59" s="72"/>
      <c r="H59" s="18"/>
      <c r="I59" s="29">
        <f t="shared" si="13"/>
        <v>0</v>
      </c>
      <c r="J59" s="3"/>
      <c r="K59" s="2"/>
      <c r="L59" s="2"/>
      <c r="M59" s="2"/>
    </row>
    <row r="60" spans="1:13" ht="14.1" customHeight="1" x14ac:dyDescent="0.2">
      <c r="A60" s="63">
        <f t="shared" si="9"/>
        <v>45</v>
      </c>
      <c r="B60" s="33" t="s">
        <v>39</v>
      </c>
      <c r="C60" s="31" t="s">
        <v>34</v>
      </c>
      <c r="D60" s="18"/>
      <c r="E60" s="26">
        <v>420</v>
      </c>
      <c r="F60" s="27"/>
      <c r="G60" s="28"/>
      <c r="H60" s="18"/>
      <c r="I60" s="29">
        <f t="shared" si="13"/>
        <v>0</v>
      </c>
      <c r="J60" s="3"/>
      <c r="K60" s="2"/>
      <c r="L60" s="2"/>
      <c r="M60" s="2"/>
    </row>
    <row r="61" spans="1:13" ht="14.1" customHeight="1" x14ac:dyDescent="0.2">
      <c r="A61" s="63">
        <f t="shared" si="9"/>
        <v>46</v>
      </c>
      <c r="B61" s="33" t="s">
        <v>43</v>
      </c>
      <c r="C61" s="25" t="s">
        <v>23</v>
      </c>
      <c r="D61" s="18"/>
      <c r="E61" s="26">
        <v>25</v>
      </c>
      <c r="F61" s="27"/>
      <c r="G61" s="28"/>
      <c r="H61" s="18"/>
      <c r="I61" s="29">
        <f t="shared" si="13"/>
        <v>0</v>
      </c>
      <c r="J61" s="3"/>
      <c r="K61" s="2"/>
      <c r="L61" s="2"/>
      <c r="M61" s="2"/>
    </row>
    <row r="62" spans="1:13" ht="14.1" customHeight="1" x14ac:dyDescent="0.2">
      <c r="A62" s="63">
        <f t="shared" si="9"/>
        <v>47</v>
      </c>
      <c r="B62" s="30" t="s">
        <v>42</v>
      </c>
      <c r="C62" s="31" t="s">
        <v>7</v>
      </c>
      <c r="D62" s="18"/>
      <c r="E62" s="26">
        <v>280</v>
      </c>
      <c r="F62" s="27"/>
      <c r="G62" s="28"/>
      <c r="H62" s="18"/>
      <c r="I62" s="29">
        <f t="shared" si="13"/>
        <v>0</v>
      </c>
      <c r="J62" s="3"/>
      <c r="K62" s="2"/>
      <c r="L62" s="2"/>
      <c r="M62" s="2"/>
    </row>
    <row r="63" spans="1:13" ht="14.1" customHeight="1" x14ac:dyDescent="0.2">
      <c r="A63" s="63">
        <f t="shared" si="9"/>
        <v>48</v>
      </c>
      <c r="B63" s="30" t="s">
        <v>81</v>
      </c>
      <c r="C63" s="31" t="s">
        <v>7</v>
      </c>
      <c r="D63" s="18"/>
      <c r="E63" s="26">
        <v>200</v>
      </c>
      <c r="F63" s="27"/>
      <c r="G63" s="28"/>
      <c r="H63" s="18"/>
      <c r="I63" s="29">
        <f t="shared" si="13"/>
        <v>0</v>
      </c>
      <c r="J63" s="3"/>
      <c r="K63" s="2"/>
      <c r="L63" s="2"/>
      <c r="M63" s="2"/>
    </row>
    <row r="64" spans="1:13" ht="14.1" customHeight="1" x14ac:dyDescent="0.2">
      <c r="A64" s="63">
        <f t="shared" si="9"/>
        <v>49</v>
      </c>
      <c r="B64" s="30" t="s">
        <v>41</v>
      </c>
      <c r="C64" s="31" t="s">
        <v>7</v>
      </c>
      <c r="D64" s="18"/>
      <c r="E64" s="26">
        <v>125</v>
      </c>
      <c r="F64" s="27"/>
      <c r="G64" s="28"/>
      <c r="H64" s="18"/>
      <c r="I64" s="29">
        <f t="shared" si="13"/>
        <v>0</v>
      </c>
      <c r="J64" s="3"/>
      <c r="K64" s="2"/>
      <c r="L64" s="2"/>
      <c r="M64" s="2"/>
    </row>
    <row r="65" spans="1:13" ht="14.1" customHeight="1" x14ac:dyDescent="0.2">
      <c r="A65" s="63">
        <f t="shared" si="9"/>
        <v>50</v>
      </c>
      <c r="B65" s="30" t="s">
        <v>44</v>
      </c>
      <c r="C65" s="25" t="s">
        <v>4</v>
      </c>
      <c r="D65" s="18"/>
      <c r="E65" s="26">
        <v>1</v>
      </c>
      <c r="F65" s="27"/>
      <c r="G65" s="28"/>
      <c r="H65" s="18"/>
      <c r="I65" s="29">
        <f t="shared" si="13"/>
        <v>0</v>
      </c>
      <c r="J65" s="3"/>
      <c r="K65" s="2"/>
      <c r="L65" s="2"/>
      <c r="M65" s="2"/>
    </row>
    <row r="66" spans="1:13" ht="14.1" customHeight="1" x14ac:dyDescent="0.2">
      <c r="A66" s="63">
        <f t="shared" si="9"/>
        <v>51</v>
      </c>
      <c r="B66" s="24" t="s">
        <v>45</v>
      </c>
      <c r="C66" s="31" t="s">
        <v>7</v>
      </c>
      <c r="D66" s="18"/>
      <c r="E66" s="26">
        <f>8102+10270+9838+10366+2567+2030+5464</f>
        <v>48637</v>
      </c>
      <c r="F66" s="27"/>
      <c r="G66" s="28"/>
      <c r="H66" s="18"/>
      <c r="I66" s="29">
        <f t="shared" si="13"/>
        <v>0</v>
      </c>
      <c r="J66" s="3"/>
      <c r="K66" s="2"/>
      <c r="L66" s="2"/>
      <c r="M66" s="2"/>
    </row>
    <row r="67" spans="1:13" ht="14.1" customHeight="1" x14ac:dyDescent="0.2">
      <c r="A67" s="63">
        <f t="shared" si="9"/>
        <v>52</v>
      </c>
      <c r="B67" s="24" t="s">
        <v>47</v>
      </c>
      <c r="C67" s="31" t="s">
        <v>7</v>
      </c>
      <c r="D67" s="18"/>
      <c r="E67" s="26">
        <v>48637</v>
      </c>
      <c r="F67" s="27"/>
      <c r="G67" s="28"/>
      <c r="H67" s="18"/>
      <c r="I67" s="29">
        <f t="shared" si="13"/>
        <v>0</v>
      </c>
      <c r="J67" s="3"/>
      <c r="K67" s="2"/>
      <c r="L67" s="2"/>
      <c r="M67" s="2"/>
    </row>
    <row r="68" spans="1:13" ht="14.1" customHeight="1" x14ac:dyDescent="0.2">
      <c r="A68" s="63">
        <f t="shared" si="9"/>
        <v>53</v>
      </c>
      <c r="B68" s="24" t="s">
        <v>48</v>
      </c>
      <c r="C68" s="31" t="s">
        <v>7</v>
      </c>
      <c r="D68" s="18"/>
      <c r="E68" s="26">
        <v>78</v>
      </c>
      <c r="F68" s="27"/>
      <c r="G68" s="28"/>
      <c r="H68" s="18"/>
      <c r="I68" s="29">
        <f t="shared" ref="I68:I69" si="14">E68*G68</f>
        <v>0</v>
      </c>
      <c r="J68" s="3"/>
      <c r="K68" s="2"/>
      <c r="L68" s="2"/>
      <c r="M68" s="2"/>
    </row>
    <row r="69" spans="1:13" ht="24" customHeight="1" x14ac:dyDescent="0.2">
      <c r="A69" s="63">
        <f t="shared" si="9"/>
        <v>54</v>
      </c>
      <c r="B69" s="32" t="s">
        <v>49</v>
      </c>
      <c r="C69" s="31" t="s">
        <v>5</v>
      </c>
      <c r="D69" s="18"/>
      <c r="E69" s="34">
        <v>8</v>
      </c>
      <c r="F69" s="27"/>
      <c r="G69" s="28"/>
      <c r="H69" s="18"/>
      <c r="I69" s="29">
        <f t="shared" si="14"/>
        <v>0</v>
      </c>
      <c r="J69" s="3"/>
      <c r="K69" s="2"/>
      <c r="L69" s="2"/>
      <c r="M69" s="2"/>
    </row>
    <row r="70" spans="1:13" ht="14.1" customHeight="1" x14ac:dyDescent="0.2">
      <c r="A70" s="63">
        <f t="shared" si="9"/>
        <v>55</v>
      </c>
      <c r="B70" s="24" t="s">
        <v>50</v>
      </c>
      <c r="C70" s="31" t="s">
        <v>5</v>
      </c>
      <c r="D70" s="18"/>
      <c r="E70" s="34">
        <v>3</v>
      </c>
      <c r="F70" s="27"/>
      <c r="G70" s="28"/>
      <c r="H70" s="18"/>
      <c r="I70" s="29">
        <f t="shared" si="13"/>
        <v>0</v>
      </c>
      <c r="J70" s="3"/>
      <c r="K70" s="2"/>
      <c r="L70" s="2"/>
      <c r="M70" s="2"/>
    </row>
    <row r="71" spans="1:13" ht="14.1" customHeight="1" x14ac:dyDescent="0.2">
      <c r="A71" s="63">
        <f t="shared" si="9"/>
        <v>56</v>
      </c>
      <c r="B71" s="32" t="s">
        <v>9</v>
      </c>
      <c r="C71" s="25" t="s">
        <v>4</v>
      </c>
      <c r="D71" s="18"/>
      <c r="E71" s="26">
        <v>1</v>
      </c>
      <c r="F71" s="27"/>
      <c r="G71" s="28"/>
      <c r="H71" s="18"/>
      <c r="I71" s="29">
        <f t="shared" si="13"/>
        <v>0</v>
      </c>
      <c r="J71" s="3"/>
      <c r="K71" s="2"/>
      <c r="L71" s="2"/>
      <c r="M71" s="2"/>
    </row>
    <row r="72" spans="1:13" ht="14.1" customHeight="1" x14ac:dyDescent="0.2">
      <c r="A72" s="63"/>
      <c r="B72" s="30"/>
      <c r="C72" s="48"/>
      <c r="D72" s="36"/>
      <c r="E72" s="77" t="s">
        <v>52</v>
      </c>
      <c r="F72" s="77"/>
      <c r="G72" s="77"/>
      <c r="H72" s="36"/>
      <c r="I72" s="71">
        <f>SUM(I39:I71)</f>
        <v>0</v>
      </c>
      <c r="J72" s="3"/>
      <c r="K72" s="2"/>
      <c r="L72" s="2"/>
      <c r="M72" s="2"/>
    </row>
    <row r="73" spans="1:13" ht="14.1" customHeight="1" x14ac:dyDescent="0.2">
      <c r="A73" s="75" t="s">
        <v>71</v>
      </c>
      <c r="B73" s="75"/>
      <c r="C73" s="75"/>
      <c r="D73" s="75"/>
      <c r="E73" s="75"/>
      <c r="F73" s="75"/>
      <c r="G73" s="75"/>
      <c r="H73" s="75"/>
      <c r="I73" s="76"/>
      <c r="J73" s="3"/>
      <c r="K73" s="2"/>
      <c r="L73" s="2"/>
      <c r="M73" s="2"/>
    </row>
    <row r="74" spans="1:13" ht="14.1" customHeight="1" x14ac:dyDescent="0.2">
      <c r="A74" s="63">
        <f>A71+1</f>
        <v>57</v>
      </c>
      <c r="B74" s="32" t="s">
        <v>21</v>
      </c>
      <c r="C74" s="25" t="s">
        <v>4</v>
      </c>
      <c r="D74" s="18"/>
      <c r="E74" s="26">
        <v>1</v>
      </c>
      <c r="F74" s="27"/>
      <c r="G74" s="28"/>
      <c r="H74" s="18"/>
      <c r="I74" s="29">
        <f t="shared" ref="I74:I103" si="15">E74*G74</f>
        <v>0</v>
      </c>
      <c r="J74" s="3"/>
      <c r="K74" s="2"/>
      <c r="L74" s="2"/>
      <c r="M74" s="2"/>
    </row>
    <row r="75" spans="1:13" ht="14.1" customHeight="1" x14ac:dyDescent="0.2">
      <c r="A75" s="63">
        <f t="shared" ref="A75:A77" si="16">A74+1</f>
        <v>58</v>
      </c>
      <c r="B75" s="60" t="s">
        <v>63</v>
      </c>
      <c r="C75" s="25" t="s">
        <v>4</v>
      </c>
      <c r="D75" s="18"/>
      <c r="E75" s="26">
        <v>1</v>
      </c>
      <c r="F75" s="27"/>
      <c r="G75" s="28"/>
      <c r="H75" s="18"/>
      <c r="I75" s="29">
        <f t="shared" si="15"/>
        <v>0</v>
      </c>
      <c r="J75" s="3"/>
      <c r="K75" s="2"/>
      <c r="L75" s="2"/>
      <c r="M75" s="2"/>
    </row>
    <row r="76" spans="1:13" ht="14.1" customHeight="1" x14ac:dyDescent="0.2">
      <c r="A76" s="63">
        <f t="shared" si="16"/>
        <v>59</v>
      </c>
      <c r="B76" s="60" t="s">
        <v>65</v>
      </c>
      <c r="C76" s="25" t="s">
        <v>4</v>
      </c>
      <c r="D76" s="18"/>
      <c r="E76" s="26">
        <v>1</v>
      </c>
      <c r="F76" s="27"/>
      <c r="G76" s="28"/>
      <c r="H76" s="18"/>
      <c r="I76" s="29">
        <f t="shared" si="15"/>
        <v>0</v>
      </c>
      <c r="J76" s="3"/>
      <c r="K76" s="2"/>
      <c r="L76" s="2"/>
      <c r="M76" s="2"/>
    </row>
    <row r="77" spans="1:13" ht="14.1" customHeight="1" x14ac:dyDescent="0.2">
      <c r="A77" s="63">
        <f t="shared" si="16"/>
        <v>60</v>
      </c>
      <c r="B77" s="32" t="s">
        <v>69</v>
      </c>
      <c r="C77" s="25" t="s">
        <v>5</v>
      </c>
      <c r="D77" s="18"/>
      <c r="E77" s="26">
        <v>16</v>
      </c>
      <c r="F77" s="27"/>
      <c r="G77" s="28"/>
      <c r="H77" s="18"/>
      <c r="I77" s="29">
        <f t="shared" si="15"/>
        <v>0</v>
      </c>
      <c r="J77" s="3"/>
      <c r="K77" s="2"/>
      <c r="L77" s="2"/>
      <c r="M77" s="2"/>
    </row>
    <row r="78" spans="1:13" ht="14.1" customHeight="1" x14ac:dyDescent="0.2">
      <c r="A78" s="63">
        <f t="shared" ref="A78:A103" si="17">A77+1</f>
        <v>61</v>
      </c>
      <c r="B78" s="24" t="s">
        <v>22</v>
      </c>
      <c r="C78" s="25" t="s">
        <v>23</v>
      </c>
      <c r="D78" s="18"/>
      <c r="E78" s="26">
        <f>15+34+142</f>
        <v>191</v>
      </c>
      <c r="F78" s="27"/>
      <c r="G78" s="28"/>
      <c r="H78" s="18"/>
      <c r="I78" s="29">
        <f t="shared" si="15"/>
        <v>0</v>
      </c>
      <c r="J78" s="3"/>
      <c r="K78" s="2"/>
      <c r="L78" s="2"/>
      <c r="M78" s="2"/>
    </row>
    <row r="79" spans="1:13" ht="14.1" customHeight="1" x14ac:dyDescent="0.2">
      <c r="A79" s="63">
        <f t="shared" si="17"/>
        <v>62</v>
      </c>
      <c r="B79" s="24" t="s">
        <v>51</v>
      </c>
      <c r="C79" s="25" t="s">
        <v>23</v>
      </c>
      <c r="D79" s="18"/>
      <c r="E79" s="26">
        <v>9</v>
      </c>
      <c r="F79" s="27"/>
      <c r="G79" s="28"/>
      <c r="H79" s="18"/>
      <c r="I79" s="29">
        <f t="shared" si="15"/>
        <v>0</v>
      </c>
      <c r="J79" s="3"/>
      <c r="K79" s="2"/>
      <c r="L79" s="2"/>
      <c r="M79" s="2"/>
    </row>
    <row r="80" spans="1:13" ht="14.1" customHeight="1" x14ac:dyDescent="0.2">
      <c r="A80" s="63">
        <f t="shared" si="17"/>
        <v>63</v>
      </c>
      <c r="B80" s="30" t="s">
        <v>26</v>
      </c>
      <c r="C80" s="31" t="s">
        <v>7</v>
      </c>
      <c r="D80" s="18"/>
      <c r="E80" s="26">
        <v>24</v>
      </c>
      <c r="F80" s="27"/>
      <c r="G80" s="28"/>
      <c r="H80" s="18"/>
      <c r="I80" s="29">
        <f t="shared" si="15"/>
        <v>0</v>
      </c>
      <c r="J80" s="3"/>
      <c r="K80" s="2"/>
      <c r="L80" s="2"/>
      <c r="M80" s="2"/>
    </row>
    <row r="81" spans="1:13" ht="14.1" customHeight="1" x14ac:dyDescent="0.2">
      <c r="A81" s="63">
        <f t="shared" si="17"/>
        <v>64</v>
      </c>
      <c r="B81" s="30" t="s">
        <v>28</v>
      </c>
      <c r="C81" s="31" t="s">
        <v>7</v>
      </c>
      <c r="D81" s="18"/>
      <c r="E81" s="26">
        <f>12+10</f>
        <v>22</v>
      </c>
      <c r="F81" s="27"/>
      <c r="G81" s="28"/>
      <c r="H81" s="18"/>
      <c r="I81" s="29">
        <f t="shared" si="15"/>
        <v>0</v>
      </c>
      <c r="J81" s="3"/>
      <c r="K81" s="2"/>
      <c r="L81" s="2"/>
      <c r="M81" s="2"/>
    </row>
    <row r="82" spans="1:13" ht="14.1" customHeight="1" x14ac:dyDescent="0.2">
      <c r="A82" s="63">
        <f t="shared" si="17"/>
        <v>65</v>
      </c>
      <c r="B82" s="30" t="s">
        <v>29</v>
      </c>
      <c r="C82" s="31" t="s">
        <v>7</v>
      </c>
      <c r="D82" s="18"/>
      <c r="E82" s="26">
        <f>4+8</f>
        <v>12</v>
      </c>
      <c r="F82" s="27"/>
      <c r="G82" s="28"/>
      <c r="H82" s="18"/>
      <c r="I82" s="29">
        <f t="shared" si="15"/>
        <v>0</v>
      </c>
      <c r="J82" s="3"/>
      <c r="K82" s="2"/>
      <c r="L82" s="2"/>
      <c r="M82" s="2"/>
    </row>
    <row r="83" spans="1:13" ht="14.1" customHeight="1" x14ac:dyDescent="0.2">
      <c r="A83" s="63">
        <f t="shared" si="17"/>
        <v>66</v>
      </c>
      <c r="B83" s="30" t="s">
        <v>31</v>
      </c>
      <c r="C83" s="31" t="s">
        <v>5</v>
      </c>
      <c r="D83" s="18"/>
      <c r="E83" s="26">
        <v>6</v>
      </c>
      <c r="F83" s="27"/>
      <c r="G83" s="28"/>
      <c r="H83" s="18"/>
      <c r="I83" s="29">
        <f t="shared" si="15"/>
        <v>0</v>
      </c>
      <c r="J83" s="3"/>
      <c r="K83" s="2"/>
      <c r="L83" s="2"/>
      <c r="M83" s="2"/>
    </row>
    <row r="84" spans="1:13" ht="14.1" customHeight="1" x14ac:dyDescent="0.2">
      <c r="A84" s="63">
        <f t="shared" si="17"/>
        <v>67</v>
      </c>
      <c r="B84" s="30" t="s">
        <v>32</v>
      </c>
      <c r="C84" s="31" t="s">
        <v>5</v>
      </c>
      <c r="D84" s="18"/>
      <c r="E84" s="26">
        <v>1</v>
      </c>
      <c r="F84" s="27"/>
      <c r="G84" s="28"/>
      <c r="H84" s="18"/>
      <c r="I84" s="29">
        <f t="shared" si="15"/>
        <v>0</v>
      </c>
      <c r="J84" s="3"/>
      <c r="K84" s="2"/>
      <c r="L84" s="2"/>
      <c r="M84" s="2"/>
    </row>
    <row r="85" spans="1:13" ht="14.1" customHeight="1" x14ac:dyDescent="0.2">
      <c r="A85" s="63">
        <f t="shared" si="17"/>
        <v>68</v>
      </c>
      <c r="B85" s="30" t="s">
        <v>33</v>
      </c>
      <c r="C85" s="31" t="s">
        <v>5</v>
      </c>
      <c r="D85" s="18"/>
      <c r="E85" s="26">
        <v>15</v>
      </c>
      <c r="F85" s="27"/>
      <c r="G85" s="28"/>
      <c r="H85" s="18"/>
      <c r="I85" s="29">
        <f t="shared" si="15"/>
        <v>0</v>
      </c>
      <c r="J85" s="3"/>
      <c r="K85" s="2"/>
      <c r="L85" s="2"/>
      <c r="M85" s="2"/>
    </row>
    <row r="86" spans="1:13" ht="14.1" customHeight="1" x14ac:dyDescent="0.2">
      <c r="A86" s="63">
        <f t="shared" si="17"/>
        <v>69</v>
      </c>
      <c r="B86" s="32" t="s">
        <v>37</v>
      </c>
      <c r="C86" s="31" t="s">
        <v>34</v>
      </c>
      <c r="D86" s="18"/>
      <c r="E86" s="26">
        <v>1760</v>
      </c>
      <c r="F86" s="27"/>
      <c r="G86" s="28"/>
      <c r="H86" s="18"/>
      <c r="I86" s="29">
        <f t="shared" si="15"/>
        <v>0</v>
      </c>
      <c r="J86" s="3"/>
      <c r="K86" s="2"/>
      <c r="L86" s="2"/>
      <c r="M86" s="2"/>
    </row>
    <row r="87" spans="1:13" ht="14.1" customHeight="1" x14ac:dyDescent="0.2">
      <c r="A87" s="63">
        <f t="shared" si="17"/>
        <v>70</v>
      </c>
      <c r="B87" s="30" t="s">
        <v>62</v>
      </c>
      <c r="C87" s="31" t="s">
        <v>34</v>
      </c>
      <c r="D87" s="18"/>
      <c r="E87" s="26">
        <f>14664+14365+14031+13177+14283+14422+13841+13350</f>
        <v>112133</v>
      </c>
      <c r="F87" s="27"/>
      <c r="G87" s="28"/>
      <c r="H87" s="18"/>
      <c r="I87" s="29">
        <f t="shared" si="15"/>
        <v>0</v>
      </c>
      <c r="J87" s="3"/>
      <c r="K87" s="2"/>
      <c r="L87" s="2"/>
      <c r="M87" s="2"/>
    </row>
    <row r="88" spans="1:13" ht="14.1" customHeight="1" x14ac:dyDescent="0.2">
      <c r="A88" s="63">
        <f t="shared" si="17"/>
        <v>71</v>
      </c>
      <c r="B88" s="30" t="s">
        <v>59</v>
      </c>
      <c r="C88" s="31" t="s">
        <v>34</v>
      </c>
      <c r="D88" s="18"/>
      <c r="E88" s="26">
        <f>1020+2244</f>
        <v>3264</v>
      </c>
      <c r="F88" s="27"/>
      <c r="G88" s="28"/>
      <c r="H88" s="18"/>
      <c r="I88" s="29">
        <f t="shared" si="15"/>
        <v>0</v>
      </c>
      <c r="J88" s="3"/>
      <c r="K88" s="2"/>
      <c r="L88" s="2"/>
      <c r="M88" s="2"/>
    </row>
    <row r="89" spans="1:13" ht="14.1" customHeight="1" x14ac:dyDescent="0.2">
      <c r="A89" s="63">
        <f t="shared" si="17"/>
        <v>72</v>
      </c>
      <c r="B89" s="30" t="s">
        <v>35</v>
      </c>
      <c r="C89" s="31" t="s">
        <v>34</v>
      </c>
      <c r="D89" s="18"/>
      <c r="E89" s="26">
        <v>3264</v>
      </c>
      <c r="F89" s="27"/>
      <c r="G89" s="28"/>
      <c r="H89" s="18"/>
      <c r="I89" s="29">
        <f t="shared" si="15"/>
        <v>0</v>
      </c>
      <c r="J89" s="3"/>
      <c r="K89" s="2"/>
      <c r="L89" s="2"/>
      <c r="M89" s="2"/>
    </row>
    <row r="90" spans="1:13" ht="14.1" customHeight="1" x14ac:dyDescent="0.2">
      <c r="A90" s="63">
        <f t="shared" si="17"/>
        <v>73</v>
      </c>
      <c r="B90" s="30" t="s">
        <v>55</v>
      </c>
      <c r="C90" s="31" t="s">
        <v>6</v>
      </c>
      <c r="D90" s="18"/>
      <c r="E90" s="26">
        <f>129+133+131+124+134+134+134+125</f>
        <v>1044</v>
      </c>
      <c r="F90" s="27"/>
      <c r="G90" s="28"/>
      <c r="H90" s="18"/>
      <c r="I90" s="29">
        <f t="shared" si="15"/>
        <v>0</v>
      </c>
      <c r="J90" s="3"/>
      <c r="K90" s="2"/>
      <c r="L90" s="2"/>
      <c r="M90" s="2"/>
    </row>
    <row r="91" spans="1:13" ht="14.1" customHeight="1" x14ac:dyDescent="0.2">
      <c r="A91" s="63">
        <f t="shared" si="17"/>
        <v>74</v>
      </c>
      <c r="B91" s="30" t="s">
        <v>36</v>
      </c>
      <c r="C91" s="31" t="s">
        <v>6</v>
      </c>
      <c r="D91" s="18"/>
      <c r="E91" s="26">
        <f>18+23+12+20+26+16+26+16</f>
        <v>157</v>
      </c>
      <c r="F91" s="27"/>
      <c r="G91" s="28"/>
      <c r="H91" s="18"/>
      <c r="I91" s="29">
        <f t="shared" si="15"/>
        <v>0</v>
      </c>
      <c r="J91" s="3"/>
      <c r="K91" s="2"/>
      <c r="L91" s="2"/>
      <c r="M91" s="2"/>
    </row>
    <row r="92" spans="1:13" ht="14.1" customHeight="1" x14ac:dyDescent="0.2">
      <c r="A92" s="63">
        <f t="shared" si="17"/>
        <v>75</v>
      </c>
      <c r="B92" s="33" t="s">
        <v>38</v>
      </c>
      <c r="C92" s="31" t="s">
        <v>40</v>
      </c>
      <c r="D92" s="18"/>
      <c r="E92" s="45">
        <v>5</v>
      </c>
      <c r="F92" s="27"/>
      <c r="G92" s="72"/>
      <c r="H92" s="18"/>
      <c r="I92" s="29">
        <f t="shared" ref="I92" si="18">E92*G92</f>
        <v>0</v>
      </c>
      <c r="J92" s="3"/>
      <c r="K92" s="2"/>
      <c r="L92" s="2"/>
      <c r="M92" s="2"/>
    </row>
    <row r="93" spans="1:13" ht="14.1" customHeight="1" x14ac:dyDescent="0.2">
      <c r="A93" s="63">
        <f t="shared" si="17"/>
        <v>76</v>
      </c>
      <c r="B93" s="33" t="s">
        <v>39</v>
      </c>
      <c r="C93" s="31" t="s">
        <v>34</v>
      </c>
      <c r="D93" s="18"/>
      <c r="E93" s="26">
        <v>480</v>
      </c>
      <c r="F93" s="27"/>
      <c r="G93" s="28"/>
      <c r="H93" s="18"/>
      <c r="I93" s="29">
        <f t="shared" si="15"/>
        <v>0</v>
      </c>
      <c r="J93" s="3"/>
      <c r="K93" s="2"/>
      <c r="L93" s="2"/>
      <c r="M93" s="2"/>
    </row>
    <row r="94" spans="1:13" ht="14.1" customHeight="1" x14ac:dyDescent="0.2">
      <c r="A94" s="63">
        <f t="shared" si="17"/>
        <v>77</v>
      </c>
      <c r="B94" s="33" t="s">
        <v>43</v>
      </c>
      <c r="C94" s="25" t="s">
        <v>23</v>
      </c>
      <c r="D94" s="18"/>
      <c r="E94" s="26">
        <v>25</v>
      </c>
      <c r="F94" s="27"/>
      <c r="G94" s="28"/>
      <c r="H94" s="18"/>
      <c r="I94" s="29">
        <f t="shared" si="15"/>
        <v>0</v>
      </c>
      <c r="J94" s="3"/>
      <c r="K94" s="2"/>
      <c r="L94" s="2"/>
      <c r="M94" s="2"/>
    </row>
    <row r="95" spans="1:13" ht="14.1" customHeight="1" x14ac:dyDescent="0.2">
      <c r="A95" s="63">
        <f t="shared" si="17"/>
        <v>78</v>
      </c>
      <c r="B95" s="30" t="s">
        <v>42</v>
      </c>
      <c r="C95" s="31" t="s">
        <v>7</v>
      </c>
      <c r="D95" s="18"/>
      <c r="E95" s="26">
        <v>220</v>
      </c>
      <c r="F95" s="27"/>
      <c r="G95" s="28"/>
      <c r="H95" s="18"/>
      <c r="I95" s="29">
        <f t="shared" si="15"/>
        <v>0</v>
      </c>
      <c r="J95" s="3"/>
      <c r="K95" s="2"/>
      <c r="L95" s="2"/>
      <c r="M95" s="2"/>
    </row>
    <row r="96" spans="1:13" ht="14.1" customHeight="1" x14ac:dyDescent="0.2">
      <c r="A96" s="63">
        <f t="shared" si="17"/>
        <v>79</v>
      </c>
      <c r="B96" s="30" t="s">
        <v>81</v>
      </c>
      <c r="C96" s="31" t="s">
        <v>7</v>
      </c>
      <c r="D96" s="18"/>
      <c r="E96" s="26">
        <v>180</v>
      </c>
      <c r="F96" s="27"/>
      <c r="G96" s="28"/>
      <c r="H96" s="18"/>
      <c r="I96" s="29">
        <f t="shared" si="15"/>
        <v>0</v>
      </c>
      <c r="J96" s="3"/>
      <c r="K96" s="2"/>
      <c r="L96" s="2"/>
      <c r="M96" s="2"/>
    </row>
    <row r="97" spans="1:21" ht="14.1" customHeight="1" x14ac:dyDescent="0.2">
      <c r="A97" s="63">
        <f t="shared" si="17"/>
        <v>80</v>
      </c>
      <c r="B97" s="30" t="s">
        <v>41</v>
      </c>
      <c r="C97" s="31" t="s">
        <v>7</v>
      </c>
      <c r="D97" s="18"/>
      <c r="E97" s="26">
        <v>125</v>
      </c>
      <c r="F97" s="27"/>
      <c r="G97" s="28"/>
      <c r="H97" s="18"/>
      <c r="I97" s="29">
        <f t="shared" ref="I97" si="19">E97*G97</f>
        <v>0</v>
      </c>
      <c r="J97" s="3"/>
      <c r="K97" s="2"/>
      <c r="L97" s="2"/>
      <c r="M97" s="2"/>
    </row>
    <row r="98" spans="1:21" ht="14.1" customHeight="1" x14ac:dyDescent="0.2">
      <c r="A98" s="63">
        <f t="shared" si="17"/>
        <v>81</v>
      </c>
      <c r="B98" s="30" t="s">
        <v>44</v>
      </c>
      <c r="C98" s="25" t="s">
        <v>4</v>
      </c>
      <c r="D98" s="18"/>
      <c r="E98" s="26">
        <v>1</v>
      </c>
      <c r="F98" s="27"/>
      <c r="G98" s="28"/>
      <c r="H98" s="18"/>
      <c r="I98" s="29">
        <f t="shared" si="15"/>
        <v>0</v>
      </c>
      <c r="J98" s="3"/>
      <c r="K98" s="2"/>
      <c r="L98" s="2"/>
      <c r="M98" s="2"/>
    </row>
    <row r="99" spans="1:21" ht="14.1" customHeight="1" x14ac:dyDescent="0.2">
      <c r="A99" s="63">
        <f t="shared" si="17"/>
        <v>82</v>
      </c>
      <c r="B99" s="24" t="s">
        <v>45</v>
      </c>
      <c r="C99" s="31" t="s">
        <v>7</v>
      </c>
      <c r="D99" s="18"/>
      <c r="E99" s="26">
        <f>10380+10384+10362+10446+10358+9808+10406+10408</f>
        <v>82552</v>
      </c>
      <c r="F99" s="27"/>
      <c r="G99" s="28"/>
      <c r="H99" s="18"/>
      <c r="I99" s="29">
        <f t="shared" si="15"/>
        <v>0</v>
      </c>
      <c r="J99" s="3"/>
      <c r="K99" s="2"/>
      <c r="L99" s="2"/>
      <c r="M99" s="2"/>
    </row>
    <row r="100" spans="1:21" ht="14.1" customHeight="1" x14ac:dyDescent="0.2">
      <c r="A100" s="63">
        <f t="shared" si="17"/>
        <v>83</v>
      </c>
      <c r="B100" s="24" t="s">
        <v>46</v>
      </c>
      <c r="C100" s="31" t="s">
        <v>7</v>
      </c>
      <c r="D100" s="18"/>
      <c r="E100" s="26">
        <v>144</v>
      </c>
      <c r="F100" s="27"/>
      <c r="G100" s="28"/>
      <c r="H100" s="18"/>
      <c r="I100" s="29">
        <f t="shared" ref="I100" si="20">E100*G100</f>
        <v>0</v>
      </c>
      <c r="J100" s="3"/>
      <c r="K100" s="2"/>
      <c r="L100" s="2"/>
      <c r="M100" s="2"/>
    </row>
    <row r="101" spans="1:21" ht="14.1" customHeight="1" x14ac:dyDescent="0.2">
      <c r="A101" s="63">
        <f t="shared" si="17"/>
        <v>84</v>
      </c>
      <c r="B101" s="24" t="s">
        <v>47</v>
      </c>
      <c r="C101" s="31" t="s">
        <v>7</v>
      </c>
      <c r="D101" s="18"/>
      <c r="E101" s="26">
        <v>82552</v>
      </c>
      <c r="F101" s="27"/>
      <c r="G101" s="28"/>
      <c r="H101" s="18"/>
      <c r="I101" s="29">
        <f t="shared" si="15"/>
        <v>0</v>
      </c>
      <c r="J101" s="3"/>
      <c r="K101" s="2"/>
      <c r="L101" s="2"/>
      <c r="M101" s="2"/>
    </row>
    <row r="102" spans="1:21" ht="14.1" customHeight="1" x14ac:dyDescent="0.2">
      <c r="A102" s="63">
        <f t="shared" si="17"/>
        <v>85</v>
      </c>
      <c r="B102" s="24" t="s">
        <v>50</v>
      </c>
      <c r="C102" s="31" t="s">
        <v>5</v>
      </c>
      <c r="D102" s="18"/>
      <c r="E102" s="34">
        <v>5</v>
      </c>
      <c r="F102" s="27"/>
      <c r="G102" s="28"/>
      <c r="H102" s="18"/>
      <c r="I102" s="29">
        <f t="shared" si="15"/>
        <v>0</v>
      </c>
      <c r="J102" s="3"/>
      <c r="K102" s="2"/>
      <c r="L102" s="2"/>
      <c r="M102" s="2"/>
    </row>
    <row r="103" spans="1:21" ht="14.1" customHeight="1" x14ac:dyDescent="0.2">
      <c r="A103" s="63">
        <f t="shared" si="17"/>
        <v>86</v>
      </c>
      <c r="B103" s="32" t="s">
        <v>9</v>
      </c>
      <c r="C103" s="25" t="s">
        <v>4</v>
      </c>
      <c r="D103" s="18"/>
      <c r="E103" s="26">
        <v>1</v>
      </c>
      <c r="F103" s="27"/>
      <c r="G103" s="28"/>
      <c r="H103" s="18"/>
      <c r="I103" s="29">
        <f t="shared" si="15"/>
        <v>0</v>
      </c>
      <c r="J103" s="3"/>
      <c r="K103" s="2"/>
      <c r="L103" s="2"/>
      <c r="M103" s="2"/>
    </row>
    <row r="104" spans="1:21" ht="14.1" customHeight="1" x14ac:dyDescent="0.2">
      <c r="A104" s="18"/>
      <c r="B104" s="32"/>
      <c r="C104" s="48"/>
      <c r="D104" s="36"/>
      <c r="E104" s="77" t="s">
        <v>52</v>
      </c>
      <c r="F104" s="77"/>
      <c r="G104" s="77"/>
      <c r="H104" s="70"/>
      <c r="I104" s="71">
        <f>SUM(I74:I103)</f>
        <v>0</v>
      </c>
      <c r="J104" s="3"/>
      <c r="K104" s="2"/>
      <c r="L104" s="2"/>
      <c r="M104" s="2"/>
    </row>
    <row r="105" spans="1:21" ht="14.1" customHeight="1" x14ac:dyDescent="0.2">
      <c r="A105" s="75" t="s">
        <v>73</v>
      </c>
      <c r="B105" s="75"/>
      <c r="C105" s="75"/>
      <c r="D105" s="75"/>
      <c r="E105" s="75"/>
      <c r="F105" s="75"/>
      <c r="G105" s="75"/>
      <c r="H105" s="75"/>
      <c r="I105" s="76"/>
      <c r="J105" s="3"/>
      <c r="K105" s="2"/>
      <c r="L105" s="2"/>
      <c r="M105" s="2"/>
    </row>
    <row r="106" spans="1:21" ht="14.1" customHeight="1" x14ac:dyDescent="0.2">
      <c r="A106" s="63">
        <f>A103+1</f>
        <v>87</v>
      </c>
      <c r="B106" s="60" t="s">
        <v>65</v>
      </c>
      <c r="C106" s="25" t="s">
        <v>4</v>
      </c>
      <c r="D106" s="18"/>
      <c r="E106" s="26">
        <v>1</v>
      </c>
      <c r="F106" s="27"/>
      <c r="G106" s="28"/>
      <c r="H106" s="18"/>
      <c r="I106" s="29">
        <f t="shared" ref="I106" si="21">E106*G106</f>
        <v>0</v>
      </c>
      <c r="J106" s="3"/>
      <c r="K106" s="2"/>
      <c r="L106" s="2"/>
      <c r="M106" s="2"/>
    </row>
    <row r="107" spans="1:21" ht="14.1" customHeight="1" x14ac:dyDescent="0.2">
      <c r="A107" s="63">
        <f>A106+1</f>
        <v>88</v>
      </c>
      <c r="B107" s="32" t="s">
        <v>37</v>
      </c>
      <c r="C107" s="31" t="s">
        <v>34</v>
      </c>
      <c r="D107" s="18"/>
      <c r="E107" s="26">
        <v>337</v>
      </c>
      <c r="F107" s="27"/>
      <c r="G107" s="28"/>
      <c r="H107" s="18"/>
      <c r="I107" s="29">
        <f t="shared" ref="I107:I115" si="22">E107*G107</f>
        <v>0</v>
      </c>
      <c r="J107" s="3"/>
      <c r="K107" s="2"/>
      <c r="L107" s="2"/>
      <c r="M107" s="2"/>
    </row>
    <row r="108" spans="1:21" ht="14.1" customHeight="1" x14ac:dyDescent="0.2">
      <c r="A108" s="18">
        <f>A107+1</f>
        <v>89</v>
      </c>
      <c r="B108" s="30" t="s">
        <v>62</v>
      </c>
      <c r="C108" s="31" t="s">
        <v>34</v>
      </c>
      <c r="D108" s="18"/>
      <c r="E108" s="26">
        <v>6419</v>
      </c>
      <c r="F108" s="27"/>
      <c r="G108" s="28"/>
      <c r="H108" s="18"/>
      <c r="I108" s="29">
        <f t="shared" si="22"/>
        <v>0</v>
      </c>
      <c r="J108" s="3"/>
      <c r="K108" s="2"/>
      <c r="L108" s="2"/>
      <c r="M108" s="2"/>
      <c r="N108" s="60" t="s">
        <v>65</v>
      </c>
      <c r="O108" s="25" t="s">
        <v>4</v>
      </c>
      <c r="P108" s="18"/>
      <c r="Q108" s="26">
        <v>1</v>
      </c>
      <c r="R108" s="27"/>
      <c r="S108" s="28"/>
      <c r="T108" s="18"/>
      <c r="U108" s="29">
        <f t="shared" ref="U108" si="23">Q108*S108</f>
        <v>0</v>
      </c>
    </row>
    <row r="109" spans="1:21" ht="14.1" customHeight="1" x14ac:dyDescent="0.2">
      <c r="A109" s="18">
        <f t="shared" ref="A109:A115" si="24">A108+1</f>
        <v>90</v>
      </c>
      <c r="B109" s="30" t="s">
        <v>59</v>
      </c>
      <c r="C109" s="31" t="s">
        <v>34</v>
      </c>
      <c r="D109" s="18"/>
      <c r="E109" s="26">
        <v>515</v>
      </c>
      <c r="F109" s="27"/>
      <c r="G109" s="28"/>
      <c r="H109" s="18"/>
      <c r="I109" s="29">
        <f t="shared" si="22"/>
        <v>0</v>
      </c>
      <c r="J109" s="3"/>
      <c r="K109" s="2"/>
      <c r="L109" s="2"/>
      <c r="M109" s="2"/>
    </row>
    <row r="110" spans="1:21" ht="14.1" customHeight="1" x14ac:dyDescent="0.2">
      <c r="A110" s="18">
        <f t="shared" si="24"/>
        <v>91</v>
      </c>
      <c r="B110" s="30" t="s">
        <v>35</v>
      </c>
      <c r="C110" s="31" t="s">
        <v>34</v>
      </c>
      <c r="D110" s="18"/>
      <c r="E110" s="26">
        <v>515</v>
      </c>
      <c r="F110" s="27"/>
      <c r="G110" s="28"/>
      <c r="H110" s="18"/>
      <c r="I110" s="29">
        <f t="shared" si="22"/>
        <v>0</v>
      </c>
      <c r="J110" s="3"/>
      <c r="K110" s="2"/>
      <c r="L110" s="2"/>
      <c r="M110" s="2"/>
    </row>
    <row r="111" spans="1:21" ht="14.1" customHeight="1" x14ac:dyDescent="0.2">
      <c r="A111" s="18">
        <f t="shared" si="24"/>
        <v>92</v>
      </c>
      <c r="B111" s="30" t="s">
        <v>55</v>
      </c>
      <c r="C111" s="31" t="s">
        <v>6</v>
      </c>
      <c r="D111" s="18"/>
      <c r="E111" s="26">
        <v>65</v>
      </c>
      <c r="F111" s="27"/>
      <c r="G111" s="28"/>
      <c r="H111" s="18"/>
      <c r="I111" s="29">
        <f t="shared" si="22"/>
        <v>0</v>
      </c>
      <c r="J111" s="3"/>
      <c r="K111" s="2"/>
      <c r="L111" s="2"/>
      <c r="M111" s="2"/>
    </row>
    <row r="112" spans="1:21" ht="14.1" customHeight="1" x14ac:dyDescent="0.2">
      <c r="A112" s="18">
        <f t="shared" si="24"/>
        <v>93</v>
      </c>
      <c r="B112" s="30" t="s">
        <v>36</v>
      </c>
      <c r="C112" s="31" t="s">
        <v>6</v>
      </c>
      <c r="D112" s="18"/>
      <c r="E112" s="26">
        <v>7</v>
      </c>
      <c r="F112" s="27"/>
      <c r="G112" s="28"/>
      <c r="H112" s="18"/>
      <c r="I112" s="29">
        <f t="shared" si="22"/>
        <v>0</v>
      </c>
      <c r="J112" s="3"/>
      <c r="K112" s="2"/>
      <c r="L112" s="2"/>
      <c r="M112" s="2"/>
    </row>
    <row r="113" spans="1:13" ht="14.1" customHeight="1" x14ac:dyDescent="0.2">
      <c r="A113" s="18">
        <f t="shared" si="24"/>
        <v>94</v>
      </c>
      <c r="B113" s="24" t="s">
        <v>45</v>
      </c>
      <c r="C113" s="31" t="s">
        <v>7</v>
      </c>
      <c r="D113" s="18"/>
      <c r="E113" s="26">
        <v>5504</v>
      </c>
      <c r="F113" s="27"/>
      <c r="G113" s="28"/>
      <c r="H113" s="18"/>
      <c r="I113" s="29">
        <f t="shared" si="22"/>
        <v>0</v>
      </c>
      <c r="J113" s="3"/>
      <c r="K113" s="2"/>
      <c r="L113" s="2"/>
      <c r="M113" s="2"/>
    </row>
    <row r="114" spans="1:13" ht="14.1" customHeight="1" x14ac:dyDescent="0.2">
      <c r="A114" s="18">
        <f t="shared" si="24"/>
        <v>95</v>
      </c>
      <c r="B114" s="24" t="s">
        <v>47</v>
      </c>
      <c r="C114" s="31" t="s">
        <v>7</v>
      </c>
      <c r="D114" s="18"/>
      <c r="E114" s="26">
        <v>5504</v>
      </c>
      <c r="F114" s="27"/>
      <c r="G114" s="28"/>
      <c r="H114" s="18"/>
      <c r="I114" s="29">
        <f t="shared" si="22"/>
        <v>0</v>
      </c>
      <c r="J114" s="3"/>
      <c r="K114" s="2"/>
      <c r="L114" s="2"/>
      <c r="M114" s="2"/>
    </row>
    <row r="115" spans="1:13" ht="14.1" customHeight="1" x14ac:dyDescent="0.2">
      <c r="A115" s="18">
        <f t="shared" si="24"/>
        <v>96</v>
      </c>
      <c r="B115" s="32" t="s">
        <v>9</v>
      </c>
      <c r="C115" s="25" t="s">
        <v>4</v>
      </c>
      <c r="D115" s="18"/>
      <c r="E115" s="26">
        <v>1</v>
      </c>
      <c r="F115" s="27"/>
      <c r="G115" s="28"/>
      <c r="H115" s="18"/>
      <c r="I115" s="29">
        <f t="shared" si="22"/>
        <v>0</v>
      </c>
      <c r="J115" s="3"/>
      <c r="K115" s="2"/>
      <c r="L115" s="2"/>
      <c r="M115" s="2"/>
    </row>
    <row r="116" spans="1:13" ht="14.1" customHeight="1" x14ac:dyDescent="0.2">
      <c r="A116" s="18"/>
      <c r="B116" s="32"/>
      <c r="C116" s="48"/>
      <c r="D116" s="36"/>
      <c r="E116" s="77" t="s">
        <v>52</v>
      </c>
      <c r="F116" s="77"/>
      <c r="G116" s="77"/>
      <c r="H116" s="70"/>
      <c r="I116" s="71">
        <f>SUM(I107:I115)</f>
        <v>0</v>
      </c>
      <c r="J116" s="3"/>
      <c r="K116" s="2"/>
      <c r="L116" s="2"/>
      <c r="M116" s="2"/>
    </row>
    <row r="117" spans="1:13" ht="14.1" customHeight="1" x14ac:dyDescent="0.2">
      <c r="A117" s="75" t="s">
        <v>72</v>
      </c>
      <c r="B117" s="75"/>
      <c r="C117" s="75"/>
      <c r="D117" s="75"/>
      <c r="E117" s="75"/>
      <c r="F117" s="75"/>
      <c r="G117" s="75"/>
      <c r="H117" s="75"/>
      <c r="I117" s="76"/>
      <c r="J117" s="3"/>
      <c r="K117" s="2"/>
      <c r="L117" s="2"/>
      <c r="M117" s="2"/>
    </row>
    <row r="118" spans="1:13" ht="14.1" customHeight="1" x14ac:dyDescent="0.2">
      <c r="A118" s="63">
        <f>A115+1</f>
        <v>97</v>
      </c>
      <c r="B118" s="32" t="s">
        <v>21</v>
      </c>
      <c r="C118" s="25" t="s">
        <v>4</v>
      </c>
      <c r="D118" s="18"/>
      <c r="E118" s="26">
        <v>1</v>
      </c>
      <c r="F118" s="27"/>
      <c r="G118" s="28"/>
      <c r="H118" s="18"/>
      <c r="I118" s="29">
        <f t="shared" ref="I118:I140" si="25">E118*G118</f>
        <v>0</v>
      </c>
      <c r="J118" s="3"/>
      <c r="K118" s="2"/>
      <c r="L118" s="2"/>
      <c r="M118" s="2"/>
    </row>
    <row r="119" spans="1:13" ht="14.1" customHeight="1" x14ac:dyDescent="0.2">
      <c r="A119" s="63">
        <f>A118+1</f>
        <v>98</v>
      </c>
      <c r="B119" s="60" t="s">
        <v>63</v>
      </c>
      <c r="C119" s="25" t="s">
        <v>4</v>
      </c>
      <c r="D119" s="18"/>
      <c r="E119" s="26">
        <v>1</v>
      </c>
      <c r="F119" s="27"/>
      <c r="G119" s="28"/>
      <c r="H119" s="18"/>
      <c r="I119" s="29">
        <f t="shared" si="25"/>
        <v>0</v>
      </c>
      <c r="J119" s="3"/>
      <c r="K119" s="2"/>
      <c r="L119" s="2"/>
      <c r="M119" s="2"/>
    </row>
    <row r="120" spans="1:13" ht="14.1" customHeight="1" x14ac:dyDescent="0.2">
      <c r="A120" s="63">
        <f t="shared" ref="A120:A121" si="26">A119+1</f>
        <v>99</v>
      </c>
      <c r="B120" s="60" t="s">
        <v>65</v>
      </c>
      <c r="C120" s="25" t="s">
        <v>4</v>
      </c>
      <c r="D120" s="18"/>
      <c r="E120" s="26">
        <v>1</v>
      </c>
      <c r="F120" s="27"/>
      <c r="G120" s="28"/>
      <c r="H120" s="18"/>
      <c r="I120" s="29">
        <f t="shared" si="25"/>
        <v>0</v>
      </c>
      <c r="J120" s="3"/>
      <c r="K120" s="2"/>
      <c r="L120" s="2"/>
      <c r="M120" s="2"/>
    </row>
    <row r="121" spans="1:13" ht="14.1" customHeight="1" x14ac:dyDescent="0.2">
      <c r="A121" s="63">
        <f t="shared" si="26"/>
        <v>100</v>
      </c>
      <c r="B121" s="32" t="s">
        <v>69</v>
      </c>
      <c r="C121" s="25" t="s">
        <v>5</v>
      </c>
      <c r="D121" s="18"/>
      <c r="E121" s="26">
        <v>5</v>
      </c>
      <c r="F121" s="27"/>
      <c r="G121" s="28"/>
      <c r="H121" s="18"/>
      <c r="I121" s="29">
        <f t="shared" si="25"/>
        <v>0</v>
      </c>
      <c r="J121" s="3"/>
      <c r="K121" s="2"/>
      <c r="L121" s="2"/>
      <c r="M121" s="2"/>
    </row>
    <row r="122" spans="1:13" ht="14.1" customHeight="1" x14ac:dyDescent="0.2">
      <c r="A122" s="63">
        <f t="shared" ref="A122:A140" si="27">A121+1</f>
        <v>101</v>
      </c>
      <c r="B122" s="24" t="s">
        <v>22</v>
      </c>
      <c r="C122" s="25" t="s">
        <v>23</v>
      </c>
      <c r="D122" s="18"/>
      <c r="E122" s="26">
        <v>36</v>
      </c>
      <c r="F122" s="27"/>
      <c r="G122" s="28"/>
      <c r="H122" s="18"/>
      <c r="I122" s="29">
        <f t="shared" si="25"/>
        <v>0</v>
      </c>
      <c r="J122" s="3"/>
      <c r="K122" s="2"/>
      <c r="L122" s="2"/>
      <c r="M122" s="2"/>
    </row>
    <row r="123" spans="1:13" ht="14.1" customHeight="1" x14ac:dyDescent="0.2">
      <c r="A123" s="63">
        <f t="shared" si="27"/>
        <v>102</v>
      </c>
      <c r="B123" s="30" t="s">
        <v>28</v>
      </c>
      <c r="C123" s="31" t="s">
        <v>7</v>
      </c>
      <c r="D123" s="18"/>
      <c r="E123" s="26">
        <v>12</v>
      </c>
      <c r="F123" s="27"/>
      <c r="G123" s="28"/>
      <c r="H123" s="18"/>
      <c r="I123" s="29">
        <f t="shared" si="25"/>
        <v>0</v>
      </c>
      <c r="J123" s="3"/>
      <c r="K123" s="2"/>
      <c r="L123" s="2"/>
      <c r="M123" s="2"/>
    </row>
    <row r="124" spans="1:13" ht="14.1" customHeight="1" x14ac:dyDescent="0.2">
      <c r="A124" s="63">
        <f t="shared" si="27"/>
        <v>103</v>
      </c>
      <c r="B124" s="30" t="s">
        <v>29</v>
      </c>
      <c r="C124" s="31" t="s">
        <v>7</v>
      </c>
      <c r="D124" s="18"/>
      <c r="E124" s="26">
        <v>4</v>
      </c>
      <c r="F124" s="27"/>
      <c r="G124" s="28"/>
      <c r="H124" s="18"/>
      <c r="I124" s="29">
        <f t="shared" si="25"/>
        <v>0</v>
      </c>
      <c r="J124" s="3"/>
      <c r="K124" s="2"/>
      <c r="L124" s="2"/>
      <c r="M124" s="2"/>
    </row>
    <row r="125" spans="1:13" ht="14.1" customHeight="1" x14ac:dyDescent="0.2">
      <c r="A125" s="63">
        <f t="shared" si="27"/>
        <v>104</v>
      </c>
      <c r="B125" s="30" t="s">
        <v>31</v>
      </c>
      <c r="C125" s="31" t="s">
        <v>5</v>
      </c>
      <c r="D125" s="18"/>
      <c r="E125" s="26">
        <v>3</v>
      </c>
      <c r="F125" s="27"/>
      <c r="G125" s="28"/>
      <c r="H125" s="18"/>
      <c r="I125" s="29">
        <f t="shared" si="25"/>
        <v>0</v>
      </c>
      <c r="J125" s="3"/>
      <c r="K125" s="2"/>
      <c r="L125" s="2"/>
      <c r="M125" s="2"/>
    </row>
    <row r="126" spans="1:13" ht="14.1" customHeight="1" x14ac:dyDescent="0.2">
      <c r="A126" s="63">
        <f t="shared" si="27"/>
        <v>105</v>
      </c>
      <c r="B126" s="30" t="s">
        <v>32</v>
      </c>
      <c r="C126" s="31" t="s">
        <v>5</v>
      </c>
      <c r="D126" s="18"/>
      <c r="E126" s="26">
        <v>1</v>
      </c>
      <c r="F126" s="27"/>
      <c r="G126" s="28"/>
      <c r="H126" s="18"/>
      <c r="I126" s="29">
        <f t="shared" si="25"/>
        <v>0</v>
      </c>
      <c r="J126" s="3"/>
      <c r="K126" s="2"/>
      <c r="L126" s="2"/>
      <c r="M126" s="2"/>
    </row>
    <row r="127" spans="1:13" ht="14.1" customHeight="1" x14ac:dyDescent="0.2">
      <c r="A127" s="63">
        <f t="shared" si="27"/>
        <v>106</v>
      </c>
      <c r="B127" s="30" t="s">
        <v>33</v>
      </c>
      <c r="C127" s="31" t="s">
        <v>5</v>
      </c>
      <c r="D127" s="18"/>
      <c r="E127" s="26">
        <v>2</v>
      </c>
      <c r="F127" s="27"/>
      <c r="G127" s="28"/>
      <c r="H127" s="18"/>
      <c r="I127" s="29">
        <f t="shared" si="25"/>
        <v>0</v>
      </c>
      <c r="J127" s="3"/>
      <c r="K127" s="2"/>
      <c r="L127" s="2"/>
      <c r="M127" s="2"/>
    </row>
    <row r="128" spans="1:13" ht="14.1" customHeight="1" x14ac:dyDescent="0.2">
      <c r="A128" s="63">
        <f t="shared" si="27"/>
        <v>107</v>
      </c>
      <c r="B128" s="32" t="s">
        <v>37</v>
      </c>
      <c r="C128" s="31" t="s">
        <v>34</v>
      </c>
      <c r="D128" s="18"/>
      <c r="E128" s="26">
        <v>394</v>
      </c>
      <c r="F128" s="27"/>
      <c r="G128" s="28"/>
      <c r="H128" s="18"/>
      <c r="I128" s="29">
        <f t="shared" si="25"/>
        <v>0</v>
      </c>
      <c r="J128" s="3"/>
      <c r="K128" s="2"/>
      <c r="L128" s="2"/>
      <c r="M128" s="2"/>
    </row>
    <row r="129" spans="1:13" ht="14.1" customHeight="1" x14ac:dyDescent="0.2">
      <c r="A129" s="63">
        <f t="shared" si="27"/>
        <v>108</v>
      </c>
      <c r="B129" s="30" t="s">
        <v>62</v>
      </c>
      <c r="C129" s="31" t="s">
        <v>34</v>
      </c>
      <c r="D129" s="18"/>
      <c r="E129" s="26">
        <v>12901</v>
      </c>
      <c r="F129" s="27"/>
      <c r="G129" s="28"/>
      <c r="H129" s="18"/>
      <c r="I129" s="29">
        <f t="shared" si="25"/>
        <v>0</v>
      </c>
      <c r="J129" s="3"/>
      <c r="K129" s="2"/>
      <c r="L129" s="2"/>
      <c r="M129" s="2"/>
    </row>
    <row r="130" spans="1:13" ht="14.1" customHeight="1" x14ac:dyDescent="0.2">
      <c r="A130" s="63">
        <f t="shared" si="27"/>
        <v>109</v>
      </c>
      <c r="B130" s="30" t="s">
        <v>59</v>
      </c>
      <c r="C130" s="31" t="s">
        <v>34</v>
      </c>
      <c r="D130" s="18"/>
      <c r="E130" s="26">
        <v>1376</v>
      </c>
      <c r="F130" s="27"/>
      <c r="G130" s="28"/>
      <c r="H130" s="18"/>
      <c r="I130" s="29">
        <f t="shared" si="25"/>
        <v>0</v>
      </c>
      <c r="J130" s="3"/>
      <c r="K130" s="2"/>
      <c r="L130" s="2"/>
      <c r="M130" s="2"/>
    </row>
    <row r="131" spans="1:13" ht="14.1" customHeight="1" x14ac:dyDescent="0.2">
      <c r="A131" s="63">
        <f t="shared" si="27"/>
        <v>110</v>
      </c>
      <c r="B131" s="30" t="s">
        <v>35</v>
      </c>
      <c r="C131" s="31" t="s">
        <v>34</v>
      </c>
      <c r="D131" s="18"/>
      <c r="E131" s="26">
        <v>1376</v>
      </c>
      <c r="F131" s="27"/>
      <c r="G131" s="28"/>
      <c r="H131" s="18"/>
      <c r="I131" s="29">
        <f t="shared" si="25"/>
        <v>0</v>
      </c>
      <c r="J131" s="3"/>
      <c r="K131" s="2"/>
      <c r="L131" s="2"/>
      <c r="M131" s="2"/>
    </row>
    <row r="132" spans="1:13" ht="14.1" customHeight="1" x14ac:dyDescent="0.2">
      <c r="A132" s="63">
        <f t="shared" si="27"/>
        <v>111</v>
      </c>
      <c r="B132" s="30" t="s">
        <v>55</v>
      </c>
      <c r="C132" s="31" t="s">
        <v>6</v>
      </c>
      <c r="D132" s="18"/>
      <c r="E132" s="26">
        <v>155</v>
      </c>
      <c r="F132" s="27"/>
      <c r="G132" s="28"/>
      <c r="H132" s="18"/>
      <c r="I132" s="29">
        <f t="shared" si="25"/>
        <v>0</v>
      </c>
      <c r="J132" s="3"/>
      <c r="K132" s="2"/>
      <c r="L132" s="2"/>
      <c r="M132" s="2"/>
    </row>
    <row r="133" spans="1:13" ht="14.1" customHeight="1" x14ac:dyDescent="0.2">
      <c r="A133" s="63">
        <f t="shared" si="27"/>
        <v>112</v>
      </c>
      <c r="B133" s="30" t="s">
        <v>36</v>
      </c>
      <c r="C133" s="31" t="s">
        <v>6</v>
      </c>
      <c r="D133" s="18"/>
      <c r="E133" s="26">
        <v>36</v>
      </c>
      <c r="F133" s="27"/>
      <c r="G133" s="28"/>
      <c r="H133" s="18"/>
      <c r="I133" s="29">
        <f t="shared" si="25"/>
        <v>0</v>
      </c>
      <c r="J133" s="3"/>
      <c r="K133" s="2"/>
      <c r="L133" s="2"/>
      <c r="M133" s="2"/>
    </row>
    <row r="134" spans="1:13" ht="14.1" customHeight="1" x14ac:dyDescent="0.2">
      <c r="A134" s="63">
        <f t="shared" si="27"/>
        <v>113</v>
      </c>
      <c r="B134" s="33" t="s">
        <v>38</v>
      </c>
      <c r="C134" s="31" t="s">
        <v>40</v>
      </c>
      <c r="D134" s="18"/>
      <c r="E134" s="45">
        <v>3.4</v>
      </c>
      <c r="F134" s="27"/>
      <c r="G134" s="72"/>
      <c r="H134" s="18"/>
      <c r="I134" s="29">
        <f t="shared" si="25"/>
        <v>0</v>
      </c>
      <c r="J134" s="3"/>
      <c r="K134" s="2"/>
      <c r="L134" s="2"/>
      <c r="M134" s="2"/>
    </row>
    <row r="135" spans="1:13" ht="14.1" customHeight="1" x14ac:dyDescent="0.2">
      <c r="A135" s="63">
        <f t="shared" si="27"/>
        <v>114</v>
      </c>
      <c r="B135" s="33" t="s">
        <v>39</v>
      </c>
      <c r="C135" s="31" t="s">
        <v>34</v>
      </c>
      <c r="D135" s="18"/>
      <c r="E135" s="26">
        <v>150</v>
      </c>
      <c r="F135" s="27"/>
      <c r="G135" s="28"/>
      <c r="H135" s="18"/>
      <c r="I135" s="29">
        <f t="shared" si="25"/>
        <v>0</v>
      </c>
      <c r="J135" s="3"/>
      <c r="K135" s="2"/>
      <c r="L135" s="2"/>
      <c r="M135" s="2"/>
    </row>
    <row r="136" spans="1:13" ht="14.1" customHeight="1" x14ac:dyDescent="0.2">
      <c r="A136" s="63">
        <f t="shared" si="27"/>
        <v>115</v>
      </c>
      <c r="B136" s="30" t="s">
        <v>42</v>
      </c>
      <c r="C136" s="31" t="s">
        <v>7</v>
      </c>
      <c r="D136" s="18"/>
      <c r="E136" s="26">
        <v>100</v>
      </c>
      <c r="F136" s="27"/>
      <c r="G136" s="28"/>
      <c r="H136" s="18"/>
      <c r="I136" s="29">
        <f t="shared" si="25"/>
        <v>0</v>
      </c>
      <c r="J136" s="3"/>
      <c r="K136" s="2"/>
      <c r="L136" s="2"/>
      <c r="M136" s="2"/>
    </row>
    <row r="137" spans="1:13" ht="14.1" customHeight="1" x14ac:dyDescent="0.2">
      <c r="A137" s="63">
        <f t="shared" si="27"/>
        <v>116</v>
      </c>
      <c r="B137" s="30" t="s">
        <v>44</v>
      </c>
      <c r="C137" s="25" t="s">
        <v>4</v>
      </c>
      <c r="D137" s="18"/>
      <c r="E137" s="26">
        <v>1</v>
      </c>
      <c r="F137" s="27"/>
      <c r="G137" s="28"/>
      <c r="H137" s="18"/>
      <c r="I137" s="29">
        <f t="shared" si="25"/>
        <v>0</v>
      </c>
      <c r="J137" s="3"/>
      <c r="K137" s="2"/>
      <c r="L137" s="2"/>
      <c r="M137" s="2"/>
    </row>
    <row r="138" spans="1:13" ht="14.1" customHeight="1" x14ac:dyDescent="0.2">
      <c r="A138" s="63">
        <f t="shared" si="27"/>
        <v>117</v>
      </c>
      <c r="B138" s="24" t="s">
        <v>45</v>
      </c>
      <c r="C138" s="31" t="s">
        <v>7</v>
      </c>
      <c r="D138" s="18"/>
      <c r="E138" s="26">
        <v>10442</v>
      </c>
      <c r="F138" s="27"/>
      <c r="G138" s="28"/>
      <c r="H138" s="18"/>
      <c r="I138" s="29">
        <f t="shared" si="25"/>
        <v>0</v>
      </c>
      <c r="J138" s="3"/>
      <c r="K138" s="2"/>
      <c r="L138" s="2"/>
      <c r="M138" s="2"/>
    </row>
    <row r="139" spans="1:13" ht="14.1" customHeight="1" x14ac:dyDescent="0.2">
      <c r="A139" s="63">
        <f t="shared" si="27"/>
        <v>118</v>
      </c>
      <c r="B139" s="24" t="s">
        <v>47</v>
      </c>
      <c r="C139" s="31" t="s">
        <v>7</v>
      </c>
      <c r="D139" s="18"/>
      <c r="E139" s="26">
        <v>10442</v>
      </c>
      <c r="F139" s="27"/>
      <c r="G139" s="28"/>
      <c r="H139" s="18"/>
      <c r="I139" s="29">
        <f t="shared" si="25"/>
        <v>0</v>
      </c>
      <c r="J139" s="3"/>
      <c r="K139" s="2"/>
      <c r="L139" s="2"/>
      <c r="M139" s="2"/>
    </row>
    <row r="140" spans="1:13" ht="14.1" customHeight="1" x14ac:dyDescent="0.2">
      <c r="A140" s="63">
        <f t="shared" si="27"/>
        <v>119</v>
      </c>
      <c r="B140" s="32" t="s">
        <v>9</v>
      </c>
      <c r="C140" s="25" t="s">
        <v>4</v>
      </c>
      <c r="D140" s="18"/>
      <c r="E140" s="26">
        <v>1</v>
      </c>
      <c r="F140" s="27"/>
      <c r="G140" s="28"/>
      <c r="H140" s="18"/>
      <c r="I140" s="29">
        <f t="shared" si="25"/>
        <v>0</v>
      </c>
      <c r="J140" s="3"/>
      <c r="K140" s="2"/>
      <c r="L140" s="2"/>
      <c r="M140" s="2"/>
    </row>
    <row r="141" spans="1:13" ht="14.1" customHeight="1" x14ac:dyDescent="0.2">
      <c r="A141" s="18"/>
      <c r="B141" s="32"/>
      <c r="C141" s="48"/>
      <c r="D141" s="36"/>
      <c r="E141" s="77" t="s">
        <v>52</v>
      </c>
      <c r="F141" s="77"/>
      <c r="G141" s="77"/>
      <c r="H141" s="70"/>
      <c r="I141" s="71">
        <f>SUM(I118:I140)</f>
        <v>0</v>
      </c>
      <c r="J141" s="3"/>
      <c r="K141" s="2"/>
      <c r="L141" s="2"/>
      <c r="M141" s="2"/>
    </row>
    <row r="142" spans="1:13" ht="14.1" customHeight="1" x14ac:dyDescent="0.2">
      <c r="A142" s="75" t="s">
        <v>74</v>
      </c>
      <c r="B142" s="75"/>
      <c r="C142" s="75"/>
      <c r="D142" s="75"/>
      <c r="E142" s="75"/>
      <c r="F142" s="75"/>
      <c r="G142" s="75"/>
      <c r="H142" s="75"/>
      <c r="I142" s="76"/>
      <c r="J142" s="3"/>
      <c r="K142" s="2"/>
      <c r="L142" s="2"/>
      <c r="M142" s="2"/>
    </row>
    <row r="143" spans="1:13" ht="14.1" customHeight="1" x14ac:dyDescent="0.2">
      <c r="A143" s="63">
        <f>A140+1</f>
        <v>120</v>
      </c>
      <c r="B143" s="32" t="s">
        <v>21</v>
      </c>
      <c r="C143" s="25" t="s">
        <v>4</v>
      </c>
      <c r="D143" s="18"/>
      <c r="E143" s="26">
        <v>1</v>
      </c>
      <c r="F143" s="27"/>
      <c r="G143" s="28"/>
      <c r="H143" s="18"/>
      <c r="I143" s="29">
        <f t="shared" ref="I143:I171" si="28">E143*G143</f>
        <v>0</v>
      </c>
      <c r="J143" s="3"/>
      <c r="K143" s="2"/>
      <c r="L143" s="2"/>
      <c r="M143" s="2"/>
    </row>
    <row r="144" spans="1:13" ht="14.1" customHeight="1" x14ac:dyDescent="0.2">
      <c r="A144" s="63">
        <f>A143+1</f>
        <v>121</v>
      </c>
      <c r="B144" s="60" t="s">
        <v>63</v>
      </c>
      <c r="C144" s="25" t="s">
        <v>4</v>
      </c>
      <c r="D144" s="18"/>
      <c r="E144" s="26">
        <v>1</v>
      </c>
      <c r="F144" s="27"/>
      <c r="G144" s="28"/>
      <c r="H144" s="18"/>
      <c r="I144" s="29">
        <f t="shared" si="28"/>
        <v>0</v>
      </c>
      <c r="J144" s="3"/>
      <c r="K144" s="2"/>
      <c r="L144" s="2"/>
      <c r="M144" s="2"/>
    </row>
    <row r="145" spans="1:13" ht="14.1" customHeight="1" x14ac:dyDescent="0.2">
      <c r="A145" s="63">
        <f t="shared" ref="A145:A146" si="29">A144+1</f>
        <v>122</v>
      </c>
      <c r="B145" s="60" t="s">
        <v>65</v>
      </c>
      <c r="C145" s="25" t="s">
        <v>4</v>
      </c>
      <c r="D145" s="18"/>
      <c r="E145" s="26">
        <v>1</v>
      </c>
      <c r="F145" s="27"/>
      <c r="G145" s="28"/>
      <c r="H145" s="18"/>
      <c r="I145" s="29">
        <f t="shared" si="28"/>
        <v>0</v>
      </c>
      <c r="J145" s="3"/>
      <c r="K145" s="2"/>
      <c r="L145" s="2"/>
      <c r="M145" s="2"/>
    </row>
    <row r="146" spans="1:13" ht="14.1" customHeight="1" x14ac:dyDescent="0.2">
      <c r="A146" s="63">
        <f t="shared" si="29"/>
        <v>123</v>
      </c>
      <c r="B146" s="32" t="s">
        <v>69</v>
      </c>
      <c r="C146" s="25" t="s">
        <v>5</v>
      </c>
      <c r="D146" s="18"/>
      <c r="E146" s="26">
        <v>6</v>
      </c>
      <c r="F146" s="27"/>
      <c r="G146" s="28"/>
      <c r="H146" s="18"/>
      <c r="I146" s="29">
        <f t="shared" si="28"/>
        <v>0</v>
      </c>
      <c r="J146" s="3"/>
      <c r="K146" s="2"/>
      <c r="L146" s="2"/>
      <c r="M146" s="2"/>
    </row>
    <row r="147" spans="1:13" ht="14.1" customHeight="1" x14ac:dyDescent="0.2">
      <c r="A147" s="63">
        <f t="shared" ref="A147:A171" si="30">A146+1</f>
        <v>124</v>
      </c>
      <c r="B147" s="32" t="s">
        <v>8</v>
      </c>
      <c r="C147" s="25" t="s">
        <v>23</v>
      </c>
      <c r="D147" s="18"/>
      <c r="E147" s="26">
        <v>7</v>
      </c>
      <c r="F147" s="27"/>
      <c r="G147" s="28"/>
      <c r="H147" s="18"/>
      <c r="I147" s="29">
        <f t="shared" ref="I147" si="31">E147*G147</f>
        <v>0</v>
      </c>
      <c r="J147" s="3"/>
      <c r="K147" s="2"/>
      <c r="L147" s="2"/>
      <c r="M147" s="2"/>
    </row>
    <row r="148" spans="1:13" ht="14.1" customHeight="1" x14ac:dyDescent="0.2">
      <c r="A148" s="63">
        <f t="shared" si="30"/>
        <v>125</v>
      </c>
      <c r="B148" s="24" t="s">
        <v>22</v>
      </c>
      <c r="C148" s="25" t="s">
        <v>23</v>
      </c>
      <c r="D148" s="18"/>
      <c r="E148" s="26">
        <v>87</v>
      </c>
      <c r="F148" s="27"/>
      <c r="G148" s="28"/>
      <c r="H148" s="18"/>
      <c r="I148" s="29">
        <f t="shared" si="28"/>
        <v>0</v>
      </c>
      <c r="J148" s="3"/>
      <c r="K148" s="2"/>
      <c r="L148" s="2"/>
      <c r="M148" s="2"/>
    </row>
    <row r="149" spans="1:13" ht="14.1" customHeight="1" x14ac:dyDescent="0.2">
      <c r="A149" s="63">
        <f t="shared" si="30"/>
        <v>126</v>
      </c>
      <c r="B149" s="24" t="s">
        <v>51</v>
      </c>
      <c r="C149" s="25" t="s">
        <v>23</v>
      </c>
      <c r="D149" s="18"/>
      <c r="E149" s="26">
        <v>3</v>
      </c>
      <c r="F149" s="27"/>
      <c r="G149" s="28"/>
      <c r="H149" s="18"/>
      <c r="I149" s="29">
        <f t="shared" si="28"/>
        <v>0</v>
      </c>
      <c r="J149" s="3"/>
      <c r="K149" s="2"/>
      <c r="L149" s="2"/>
      <c r="M149" s="2"/>
    </row>
    <row r="150" spans="1:13" ht="14.1" customHeight="1" x14ac:dyDescent="0.2">
      <c r="A150" s="63">
        <f t="shared" si="30"/>
        <v>127</v>
      </c>
      <c r="B150" s="30" t="s">
        <v>26</v>
      </c>
      <c r="C150" s="31" t="s">
        <v>7</v>
      </c>
      <c r="D150" s="18"/>
      <c r="E150" s="26">
        <v>6</v>
      </c>
      <c r="F150" s="27"/>
      <c r="G150" s="28"/>
      <c r="H150" s="18"/>
      <c r="I150" s="29">
        <f t="shared" si="28"/>
        <v>0</v>
      </c>
      <c r="J150" s="3"/>
      <c r="K150" s="2"/>
      <c r="L150" s="2"/>
      <c r="M150" s="2"/>
    </row>
    <row r="151" spans="1:13" ht="14.1" customHeight="1" x14ac:dyDescent="0.2">
      <c r="A151" s="63">
        <f t="shared" si="30"/>
        <v>128</v>
      </c>
      <c r="B151" s="30" t="s">
        <v>28</v>
      </c>
      <c r="C151" s="31" t="s">
        <v>7</v>
      </c>
      <c r="D151" s="18"/>
      <c r="E151" s="26">
        <v>60</v>
      </c>
      <c r="F151" s="27"/>
      <c r="G151" s="28"/>
      <c r="H151" s="18"/>
      <c r="I151" s="29">
        <f t="shared" si="28"/>
        <v>0</v>
      </c>
      <c r="J151" s="3"/>
      <c r="K151" s="2"/>
      <c r="L151" s="2"/>
      <c r="M151" s="2"/>
    </row>
    <row r="152" spans="1:13" ht="14.1" customHeight="1" x14ac:dyDescent="0.2">
      <c r="A152" s="63">
        <f t="shared" si="30"/>
        <v>129</v>
      </c>
      <c r="B152" s="30" t="s">
        <v>29</v>
      </c>
      <c r="C152" s="31" t="s">
        <v>7</v>
      </c>
      <c r="D152" s="18"/>
      <c r="E152" s="26">
        <v>28</v>
      </c>
      <c r="F152" s="27"/>
      <c r="G152" s="28"/>
      <c r="H152" s="18"/>
      <c r="I152" s="29">
        <f t="shared" si="28"/>
        <v>0</v>
      </c>
      <c r="J152" s="3"/>
      <c r="K152" s="2"/>
      <c r="L152" s="2"/>
      <c r="M152" s="2"/>
    </row>
    <row r="153" spans="1:13" ht="14.1" customHeight="1" x14ac:dyDescent="0.2">
      <c r="A153" s="63">
        <f t="shared" si="30"/>
        <v>130</v>
      </c>
      <c r="B153" s="30" t="s">
        <v>31</v>
      </c>
      <c r="C153" s="31" t="s">
        <v>5</v>
      </c>
      <c r="D153" s="18"/>
      <c r="E153" s="26">
        <v>6</v>
      </c>
      <c r="F153" s="27"/>
      <c r="G153" s="28"/>
      <c r="H153" s="18"/>
      <c r="I153" s="29">
        <f t="shared" si="28"/>
        <v>0</v>
      </c>
      <c r="J153" s="3"/>
      <c r="K153" s="2"/>
      <c r="L153" s="2"/>
      <c r="M153" s="2"/>
    </row>
    <row r="154" spans="1:13" ht="14.1" customHeight="1" x14ac:dyDescent="0.2">
      <c r="A154" s="63">
        <f t="shared" si="30"/>
        <v>131</v>
      </c>
      <c r="B154" s="30" t="s">
        <v>32</v>
      </c>
      <c r="C154" s="31" t="s">
        <v>5</v>
      </c>
      <c r="D154" s="18"/>
      <c r="E154" s="26">
        <v>3</v>
      </c>
      <c r="F154" s="27"/>
      <c r="G154" s="28"/>
      <c r="H154" s="18"/>
      <c r="I154" s="29">
        <f t="shared" si="28"/>
        <v>0</v>
      </c>
      <c r="J154" s="3"/>
      <c r="K154" s="2"/>
      <c r="L154" s="2"/>
      <c r="M154" s="2"/>
    </row>
    <row r="155" spans="1:13" ht="14.1" customHeight="1" x14ac:dyDescent="0.2">
      <c r="A155" s="63">
        <f t="shared" si="30"/>
        <v>132</v>
      </c>
      <c r="B155" s="30" t="s">
        <v>33</v>
      </c>
      <c r="C155" s="31" t="s">
        <v>5</v>
      </c>
      <c r="D155" s="18"/>
      <c r="E155" s="26">
        <v>6</v>
      </c>
      <c r="F155" s="27"/>
      <c r="G155" s="28"/>
      <c r="H155" s="18"/>
      <c r="I155" s="29">
        <f t="shared" si="28"/>
        <v>0</v>
      </c>
      <c r="J155" s="3"/>
      <c r="K155" s="2"/>
      <c r="L155" s="2"/>
      <c r="M155" s="2"/>
    </row>
    <row r="156" spans="1:13" ht="14.1" customHeight="1" x14ac:dyDescent="0.2">
      <c r="A156" s="63">
        <f t="shared" si="30"/>
        <v>133</v>
      </c>
      <c r="B156" s="32" t="s">
        <v>37</v>
      </c>
      <c r="C156" s="31" t="s">
        <v>34</v>
      </c>
      <c r="D156" s="18"/>
      <c r="E156" s="26">
        <f>63+1045+258</f>
        <v>1366</v>
      </c>
      <c r="F156" s="27"/>
      <c r="G156" s="28"/>
      <c r="H156" s="18"/>
      <c r="I156" s="29">
        <f t="shared" si="28"/>
        <v>0</v>
      </c>
      <c r="J156" s="3"/>
      <c r="K156" s="2"/>
      <c r="L156" s="2"/>
      <c r="M156" s="2"/>
    </row>
    <row r="157" spans="1:13" ht="14.1" customHeight="1" x14ac:dyDescent="0.2">
      <c r="A157" s="63">
        <f t="shared" si="30"/>
        <v>134</v>
      </c>
      <c r="B157" s="30" t="s">
        <v>62</v>
      </c>
      <c r="C157" s="31" t="s">
        <v>34</v>
      </c>
      <c r="D157" s="18"/>
      <c r="E157" s="26">
        <f>13285+14191+13544+13150</f>
        <v>54170</v>
      </c>
      <c r="F157" s="27"/>
      <c r="G157" s="28"/>
      <c r="H157" s="18"/>
      <c r="I157" s="29">
        <f t="shared" si="28"/>
        <v>0</v>
      </c>
      <c r="J157" s="3"/>
      <c r="K157" s="2"/>
      <c r="L157" s="2"/>
      <c r="M157" s="2"/>
    </row>
    <row r="158" spans="1:13" ht="14.1" customHeight="1" x14ac:dyDescent="0.2">
      <c r="A158" s="63">
        <f t="shared" si="30"/>
        <v>135</v>
      </c>
      <c r="B158" s="30" t="s">
        <v>61</v>
      </c>
      <c r="C158" s="31" t="s">
        <v>34</v>
      </c>
      <c r="D158" s="18"/>
      <c r="E158" s="26">
        <f>35+54</f>
        <v>89</v>
      </c>
      <c r="F158" s="27"/>
      <c r="G158" s="28"/>
      <c r="H158" s="18"/>
      <c r="I158" s="29">
        <f t="shared" ref="I158" si="32">E158*G158</f>
        <v>0</v>
      </c>
      <c r="J158" s="3"/>
      <c r="K158" s="2"/>
      <c r="L158" s="2"/>
      <c r="M158" s="2"/>
    </row>
    <row r="159" spans="1:13" ht="14.1" customHeight="1" x14ac:dyDescent="0.2">
      <c r="A159" s="63">
        <f t="shared" si="30"/>
        <v>136</v>
      </c>
      <c r="B159" s="30" t="s">
        <v>59</v>
      </c>
      <c r="C159" s="31" t="s">
        <v>34</v>
      </c>
      <c r="D159" s="18"/>
      <c r="E159" s="26">
        <f>1691+917+3064+4736</f>
        <v>10408</v>
      </c>
      <c r="F159" s="27"/>
      <c r="G159" s="28"/>
      <c r="H159" s="18"/>
      <c r="I159" s="29">
        <f t="shared" si="28"/>
        <v>0</v>
      </c>
      <c r="J159" s="3"/>
      <c r="K159" s="2"/>
      <c r="L159" s="2"/>
      <c r="M159" s="2"/>
    </row>
    <row r="160" spans="1:13" ht="14.1" customHeight="1" x14ac:dyDescent="0.2">
      <c r="A160" s="63">
        <f t="shared" si="30"/>
        <v>137</v>
      </c>
      <c r="B160" s="30" t="s">
        <v>35</v>
      </c>
      <c r="C160" s="31" t="s">
        <v>34</v>
      </c>
      <c r="D160" s="18"/>
      <c r="E160" s="26">
        <v>10408</v>
      </c>
      <c r="F160" s="27"/>
      <c r="G160" s="28"/>
      <c r="H160" s="18"/>
      <c r="I160" s="29">
        <f t="shared" si="28"/>
        <v>0</v>
      </c>
      <c r="J160" s="3"/>
      <c r="K160" s="2"/>
      <c r="L160" s="2"/>
      <c r="M160" s="2"/>
    </row>
    <row r="161" spans="1:13" ht="14.1" customHeight="1" x14ac:dyDescent="0.2">
      <c r="A161" s="63">
        <f t="shared" si="30"/>
        <v>138</v>
      </c>
      <c r="B161" s="30" t="s">
        <v>55</v>
      </c>
      <c r="C161" s="31" t="s">
        <v>6</v>
      </c>
      <c r="D161" s="18"/>
      <c r="E161" s="26">
        <f>130+128+135+133</f>
        <v>526</v>
      </c>
      <c r="F161" s="27"/>
      <c r="G161" s="28"/>
      <c r="H161" s="18"/>
      <c r="I161" s="29">
        <f t="shared" si="28"/>
        <v>0</v>
      </c>
      <c r="J161" s="3"/>
      <c r="K161" s="2"/>
      <c r="L161" s="2"/>
      <c r="M161" s="2"/>
    </row>
    <row r="162" spans="1:13" ht="14.1" customHeight="1" x14ac:dyDescent="0.2">
      <c r="A162" s="63">
        <f t="shared" si="30"/>
        <v>139</v>
      </c>
      <c r="B162" s="30" t="s">
        <v>36</v>
      </c>
      <c r="C162" s="31" t="s">
        <v>6</v>
      </c>
      <c r="D162" s="18"/>
      <c r="E162" s="26">
        <f>28+18+23+52</f>
        <v>121</v>
      </c>
      <c r="F162" s="27"/>
      <c r="G162" s="28"/>
      <c r="H162" s="18"/>
      <c r="I162" s="29">
        <f t="shared" si="28"/>
        <v>0</v>
      </c>
      <c r="J162" s="3"/>
      <c r="K162" s="2"/>
      <c r="L162" s="2"/>
      <c r="M162" s="2"/>
    </row>
    <row r="163" spans="1:13" ht="14.1" customHeight="1" x14ac:dyDescent="0.2">
      <c r="A163" s="63">
        <f t="shared" si="30"/>
        <v>140</v>
      </c>
      <c r="B163" s="33" t="s">
        <v>38</v>
      </c>
      <c r="C163" s="31" t="s">
        <v>40</v>
      </c>
      <c r="D163" s="18"/>
      <c r="E163" s="45">
        <v>4.0999999999999996</v>
      </c>
      <c r="F163" s="27"/>
      <c r="G163" s="72"/>
      <c r="H163" s="18"/>
      <c r="I163" s="29">
        <f t="shared" si="28"/>
        <v>0</v>
      </c>
      <c r="J163" s="3"/>
      <c r="K163" s="2"/>
      <c r="L163" s="2"/>
      <c r="M163" s="2"/>
    </row>
    <row r="164" spans="1:13" ht="14.1" customHeight="1" x14ac:dyDescent="0.2">
      <c r="A164" s="63">
        <f t="shared" si="30"/>
        <v>141</v>
      </c>
      <c r="B164" s="33" t="s">
        <v>39</v>
      </c>
      <c r="C164" s="31" t="s">
        <v>34</v>
      </c>
      <c r="D164" s="18"/>
      <c r="E164" s="26">
        <v>180</v>
      </c>
      <c r="F164" s="27"/>
      <c r="G164" s="28"/>
      <c r="H164" s="18"/>
      <c r="I164" s="29">
        <f t="shared" si="28"/>
        <v>0</v>
      </c>
      <c r="J164" s="3"/>
      <c r="K164" s="2"/>
      <c r="L164" s="2"/>
      <c r="M164" s="2"/>
    </row>
    <row r="165" spans="1:13" ht="14.1" customHeight="1" x14ac:dyDescent="0.2">
      <c r="A165" s="63">
        <f t="shared" si="30"/>
        <v>142</v>
      </c>
      <c r="B165" s="33" t="s">
        <v>43</v>
      </c>
      <c r="C165" s="25" t="s">
        <v>23</v>
      </c>
      <c r="D165" s="18"/>
      <c r="E165" s="26">
        <v>25</v>
      </c>
      <c r="F165" s="27"/>
      <c r="G165" s="28"/>
      <c r="H165" s="18"/>
      <c r="I165" s="29">
        <f t="shared" si="28"/>
        <v>0</v>
      </c>
      <c r="J165" s="3"/>
      <c r="K165" s="2"/>
      <c r="L165" s="2"/>
      <c r="M165" s="2"/>
    </row>
    <row r="166" spans="1:13" ht="14.1" customHeight="1" x14ac:dyDescent="0.2">
      <c r="A166" s="63">
        <f t="shared" si="30"/>
        <v>143</v>
      </c>
      <c r="B166" s="30" t="s">
        <v>42</v>
      </c>
      <c r="C166" s="31" t="s">
        <v>7</v>
      </c>
      <c r="D166" s="18"/>
      <c r="E166" s="26">
        <v>160</v>
      </c>
      <c r="F166" s="27"/>
      <c r="G166" s="28"/>
      <c r="H166" s="18"/>
      <c r="I166" s="29">
        <f t="shared" si="28"/>
        <v>0</v>
      </c>
      <c r="J166" s="3"/>
      <c r="K166" s="2"/>
      <c r="L166" s="2"/>
      <c r="M166" s="2"/>
    </row>
    <row r="167" spans="1:13" ht="14.1" customHeight="1" x14ac:dyDescent="0.2">
      <c r="A167" s="63">
        <f t="shared" si="30"/>
        <v>144</v>
      </c>
      <c r="B167" s="30" t="s">
        <v>81</v>
      </c>
      <c r="C167" s="31" t="s">
        <v>7</v>
      </c>
      <c r="D167" s="18"/>
      <c r="E167" s="26">
        <v>120</v>
      </c>
      <c r="F167" s="27"/>
      <c r="G167" s="28"/>
      <c r="H167" s="18"/>
      <c r="I167" s="29">
        <f t="shared" si="28"/>
        <v>0</v>
      </c>
      <c r="J167" s="3"/>
      <c r="K167" s="2"/>
      <c r="L167" s="2"/>
      <c r="M167" s="2"/>
    </row>
    <row r="168" spans="1:13" ht="14.1" customHeight="1" x14ac:dyDescent="0.2">
      <c r="A168" s="63">
        <f t="shared" si="30"/>
        <v>145</v>
      </c>
      <c r="B168" s="30" t="s">
        <v>44</v>
      </c>
      <c r="C168" s="25" t="s">
        <v>4</v>
      </c>
      <c r="D168" s="18"/>
      <c r="E168" s="26">
        <v>1</v>
      </c>
      <c r="F168" s="27"/>
      <c r="G168" s="28"/>
      <c r="H168" s="18"/>
      <c r="I168" s="29">
        <f t="shared" si="28"/>
        <v>0</v>
      </c>
      <c r="J168" s="3"/>
      <c r="K168" s="2"/>
      <c r="L168" s="2"/>
      <c r="M168" s="2"/>
    </row>
    <row r="169" spans="1:13" ht="14.1" customHeight="1" x14ac:dyDescent="0.2">
      <c r="A169" s="63">
        <f t="shared" si="30"/>
        <v>146</v>
      </c>
      <c r="B169" s="24" t="s">
        <v>45</v>
      </c>
      <c r="C169" s="31" t="s">
        <v>7</v>
      </c>
      <c r="D169" s="18"/>
      <c r="E169" s="26">
        <f>10444+10318+10402+10448</f>
        <v>41612</v>
      </c>
      <c r="F169" s="27"/>
      <c r="G169" s="28"/>
      <c r="H169" s="18"/>
      <c r="I169" s="29">
        <f t="shared" si="28"/>
        <v>0</v>
      </c>
      <c r="J169" s="3"/>
      <c r="K169" s="2"/>
      <c r="L169" s="2"/>
      <c r="M169" s="2"/>
    </row>
    <row r="170" spans="1:13" ht="14.1" customHeight="1" x14ac:dyDescent="0.2">
      <c r="A170" s="63">
        <f t="shared" si="30"/>
        <v>147</v>
      </c>
      <c r="B170" s="24" t="s">
        <v>47</v>
      </c>
      <c r="C170" s="31" t="s">
        <v>7</v>
      </c>
      <c r="D170" s="18"/>
      <c r="E170" s="26">
        <v>41612</v>
      </c>
      <c r="F170" s="27"/>
      <c r="G170" s="28"/>
      <c r="H170" s="18"/>
      <c r="I170" s="29">
        <f t="shared" si="28"/>
        <v>0</v>
      </c>
      <c r="J170" s="3"/>
      <c r="K170" s="2"/>
      <c r="L170" s="2"/>
      <c r="M170" s="2"/>
    </row>
    <row r="171" spans="1:13" ht="14.1" customHeight="1" x14ac:dyDescent="0.2">
      <c r="A171" s="63">
        <f t="shared" si="30"/>
        <v>148</v>
      </c>
      <c r="B171" s="32" t="s">
        <v>9</v>
      </c>
      <c r="C171" s="25" t="s">
        <v>4</v>
      </c>
      <c r="D171" s="18"/>
      <c r="E171" s="26">
        <v>1</v>
      </c>
      <c r="F171" s="27"/>
      <c r="G171" s="28"/>
      <c r="H171" s="18"/>
      <c r="I171" s="29">
        <f t="shared" si="28"/>
        <v>0</v>
      </c>
      <c r="J171" s="3"/>
      <c r="K171" s="2"/>
      <c r="L171" s="2"/>
      <c r="M171" s="2"/>
    </row>
    <row r="172" spans="1:13" ht="14.1" customHeight="1" x14ac:dyDescent="0.2">
      <c r="A172" s="18"/>
      <c r="B172" s="32"/>
      <c r="C172" s="48"/>
      <c r="D172" s="36"/>
      <c r="E172" s="77" t="s">
        <v>52</v>
      </c>
      <c r="F172" s="77"/>
      <c r="G172" s="77"/>
      <c r="H172" s="70"/>
      <c r="I172" s="71">
        <f>SUM(I143:I171)</f>
        <v>0</v>
      </c>
      <c r="J172" s="3"/>
      <c r="K172" s="2"/>
      <c r="L172" s="2"/>
      <c r="M172" s="2"/>
    </row>
    <row r="173" spans="1:13" ht="14.1" customHeight="1" x14ac:dyDescent="0.2">
      <c r="A173" s="75" t="s">
        <v>75</v>
      </c>
      <c r="B173" s="75"/>
      <c r="C173" s="75"/>
      <c r="D173" s="75"/>
      <c r="E173" s="75"/>
      <c r="F173" s="75"/>
      <c r="G173" s="75"/>
      <c r="H173" s="75"/>
      <c r="I173" s="76"/>
      <c r="J173" s="3"/>
      <c r="K173" s="2"/>
      <c r="L173" s="2"/>
      <c r="M173" s="2"/>
    </row>
    <row r="174" spans="1:13" ht="14.1" customHeight="1" x14ac:dyDescent="0.2">
      <c r="A174" s="63">
        <f>A171+1</f>
        <v>149</v>
      </c>
      <c r="B174" s="60" t="s">
        <v>63</v>
      </c>
      <c r="C174" s="25" t="s">
        <v>4</v>
      </c>
      <c r="D174" s="18"/>
      <c r="E174" s="26">
        <v>1</v>
      </c>
      <c r="F174" s="27"/>
      <c r="G174" s="28"/>
      <c r="H174" s="18"/>
      <c r="I174" s="29">
        <f t="shared" ref="I174:I175" si="33">E174*G174</f>
        <v>0</v>
      </c>
      <c r="J174" s="3"/>
      <c r="K174" s="2"/>
      <c r="L174" s="2"/>
      <c r="M174" s="2"/>
    </row>
    <row r="175" spans="1:13" ht="14.1" customHeight="1" x14ac:dyDescent="0.2">
      <c r="A175" s="63">
        <f>A174+1</f>
        <v>150</v>
      </c>
      <c r="B175" s="60" t="s">
        <v>65</v>
      </c>
      <c r="C175" s="25" t="s">
        <v>4</v>
      </c>
      <c r="D175" s="18"/>
      <c r="E175" s="26">
        <v>1</v>
      </c>
      <c r="F175" s="27"/>
      <c r="G175" s="28"/>
      <c r="H175" s="18"/>
      <c r="I175" s="29">
        <f t="shared" si="33"/>
        <v>0</v>
      </c>
      <c r="J175" s="3"/>
      <c r="K175" s="2"/>
      <c r="L175" s="2"/>
      <c r="M175" s="2"/>
    </row>
    <row r="176" spans="1:13" ht="14.1" customHeight="1" x14ac:dyDescent="0.2">
      <c r="A176" s="63">
        <f>A175+1</f>
        <v>151</v>
      </c>
      <c r="B176" s="30" t="s">
        <v>33</v>
      </c>
      <c r="C176" s="31" t="s">
        <v>5</v>
      </c>
      <c r="D176" s="18"/>
      <c r="E176" s="26">
        <v>4</v>
      </c>
      <c r="F176" s="27"/>
      <c r="G176" s="28"/>
      <c r="H176" s="18"/>
      <c r="I176" s="29">
        <f t="shared" ref="I176" si="34">E176*G176</f>
        <v>0</v>
      </c>
      <c r="J176" s="3"/>
      <c r="K176" s="2"/>
      <c r="L176" s="2"/>
      <c r="M176" s="2"/>
    </row>
    <row r="177" spans="1:13" ht="14.1" customHeight="1" x14ac:dyDescent="0.2">
      <c r="A177" s="63">
        <f>A176+1</f>
        <v>152</v>
      </c>
      <c r="B177" s="32" t="s">
        <v>37</v>
      </c>
      <c r="C177" s="31" t="s">
        <v>34</v>
      </c>
      <c r="D177" s="18"/>
      <c r="E177" s="26">
        <v>650</v>
      </c>
      <c r="F177" s="27"/>
      <c r="G177" s="28"/>
      <c r="H177" s="18"/>
      <c r="I177" s="29">
        <f t="shared" ref="I177:I187" si="35">E177*G177</f>
        <v>0</v>
      </c>
      <c r="J177" s="3"/>
      <c r="K177" s="2"/>
      <c r="L177" s="2"/>
      <c r="M177" s="2"/>
    </row>
    <row r="178" spans="1:13" ht="14.1" customHeight="1" x14ac:dyDescent="0.2">
      <c r="A178" s="63">
        <f t="shared" ref="A178:A187" si="36">A177+1</f>
        <v>153</v>
      </c>
      <c r="B178" s="30" t="s">
        <v>62</v>
      </c>
      <c r="C178" s="31" t="s">
        <v>34</v>
      </c>
      <c r="D178" s="18"/>
      <c r="E178" s="26">
        <v>12916</v>
      </c>
      <c r="F178" s="27"/>
      <c r="G178" s="28"/>
      <c r="H178" s="18"/>
      <c r="I178" s="29">
        <f t="shared" si="35"/>
        <v>0</v>
      </c>
      <c r="J178" s="3"/>
      <c r="K178" s="2"/>
      <c r="L178" s="2"/>
      <c r="M178" s="2"/>
    </row>
    <row r="179" spans="1:13" ht="14.1" customHeight="1" x14ac:dyDescent="0.2">
      <c r="A179" s="63">
        <f t="shared" si="36"/>
        <v>154</v>
      </c>
      <c r="B179" s="30" t="s">
        <v>59</v>
      </c>
      <c r="C179" s="31" t="s">
        <v>34</v>
      </c>
      <c r="D179" s="18"/>
      <c r="E179" s="26">
        <v>1448</v>
      </c>
      <c r="F179" s="27"/>
      <c r="G179" s="28"/>
      <c r="H179" s="18"/>
      <c r="I179" s="29">
        <f t="shared" si="35"/>
        <v>0</v>
      </c>
      <c r="J179" s="3"/>
      <c r="K179" s="2"/>
      <c r="L179" s="2"/>
      <c r="M179" s="2"/>
    </row>
    <row r="180" spans="1:13" ht="14.1" customHeight="1" x14ac:dyDescent="0.2">
      <c r="A180" s="63">
        <f t="shared" si="36"/>
        <v>155</v>
      </c>
      <c r="B180" s="30" t="s">
        <v>35</v>
      </c>
      <c r="C180" s="31" t="s">
        <v>34</v>
      </c>
      <c r="D180" s="18"/>
      <c r="E180" s="26">
        <v>1448</v>
      </c>
      <c r="F180" s="27"/>
      <c r="G180" s="28"/>
      <c r="H180" s="18"/>
      <c r="I180" s="29">
        <f t="shared" si="35"/>
        <v>0</v>
      </c>
      <c r="J180" s="3"/>
      <c r="K180" s="2"/>
      <c r="L180" s="2"/>
      <c r="M180" s="2"/>
    </row>
    <row r="181" spans="1:13" ht="14.1" customHeight="1" x14ac:dyDescent="0.2">
      <c r="A181" s="63">
        <f t="shared" si="36"/>
        <v>156</v>
      </c>
      <c r="B181" s="30" t="s">
        <v>55</v>
      </c>
      <c r="C181" s="31" t="s">
        <v>6</v>
      </c>
      <c r="D181" s="18"/>
      <c r="E181" s="26">
        <v>130</v>
      </c>
      <c r="F181" s="27"/>
      <c r="G181" s="28"/>
      <c r="H181" s="18"/>
      <c r="I181" s="29">
        <f t="shared" si="35"/>
        <v>0</v>
      </c>
      <c r="J181" s="3"/>
      <c r="K181" s="2"/>
      <c r="L181" s="2"/>
      <c r="M181" s="2"/>
    </row>
    <row r="182" spans="1:13" ht="14.1" customHeight="1" x14ac:dyDescent="0.2">
      <c r="A182" s="63">
        <f t="shared" si="36"/>
        <v>157</v>
      </c>
      <c r="B182" s="30" t="s">
        <v>36</v>
      </c>
      <c r="C182" s="31" t="s">
        <v>6</v>
      </c>
      <c r="D182" s="18"/>
      <c r="E182" s="26">
        <v>12</v>
      </c>
      <c r="F182" s="27"/>
      <c r="G182" s="28"/>
      <c r="H182" s="18"/>
      <c r="I182" s="29">
        <f t="shared" si="35"/>
        <v>0</v>
      </c>
      <c r="J182" s="3"/>
      <c r="K182" s="2"/>
      <c r="L182" s="2"/>
      <c r="M182" s="2"/>
    </row>
    <row r="183" spans="1:13" ht="14.1" customHeight="1" x14ac:dyDescent="0.2">
      <c r="A183" s="63">
        <f t="shared" si="36"/>
        <v>158</v>
      </c>
      <c r="B183" s="24" t="s">
        <v>45</v>
      </c>
      <c r="C183" s="31" t="s">
        <v>7</v>
      </c>
      <c r="D183" s="18"/>
      <c r="E183" s="26">
        <v>10360</v>
      </c>
      <c r="F183" s="27"/>
      <c r="G183" s="28"/>
      <c r="H183" s="18"/>
      <c r="I183" s="29">
        <f t="shared" si="35"/>
        <v>0</v>
      </c>
      <c r="J183" s="3"/>
      <c r="K183" s="2"/>
      <c r="L183" s="2"/>
      <c r="M183" s="2"/>
    </row>
    <row r="184" spans="1:13" ht="14.1" customHeight="1" x14ac:dyDescent="0.2">
      <c r="A184" s="63">
        <f t="shared" si="36"/>
        <v>159</v>
      </c>
      <c r="B184" s="24" t="s">
        <v>46</v>
      </c>
      <c r="C184" s="31" t="s">
        <v>7</v>
      </c>
      <c r="D184" s="18"/>
      <c r="E184" s="26">
        <v>144</v>
      </c>
      <c r="F184" s="27"/>
      <c r="G184" s="28"/>
      <c r="H184" s="18"/>
      <c r="I184" s="29">
        <f t="shared" si="35"/>
        <v>0</v>
      </c>
      <c r="J184" s="3"/>
      <c r="K184" s="2"/>
      <c r="L184" s="2"/>
      <c r="M184" s="2"/>
    </row>
    <row r="185" spans="1:13" ht="14.1" customHeight="1" x14ac:dyDescent="0.2">
      <c r="A185" s="63">
        <f t="shared" si="36"/>
        <v>160</v>
      </c>
      <c r="B185" s="24" t="s">
        <v>47</v>
      </c>
      <c r="C185" s="31" t="s">
        <v>7</v>
      </c>
      <c r="D185" s="18"/>
      <c r="E185" s="26">
        <v>10360</v>
      </c>
      <c r="F185" s="27"/>
      <c r="G185" s="28"/>
      <c r="H185" s="18"/>
      <c r="I185" s="29">
        <f t="shared" si="35"/>
        <v>0</v>
      </c>
      <c r="J185" s="3"/>
      <c r="K185" s="2"/>
      <c r="L185" s="2"/>
      <c r="M185" s="2"/>
    </row>
    <row r="186" spans="1:13" ht="14.1" customHeight="1" x14ac:dyDescent="0.2">
      <c r="A186" s="63">
        <f t="shared" si="36"/>
        <v>161</v>
      </c>
      <c r="B186" s="24" t="s">
        <v>50</v>
      </c>
      <c r="C186" s="31" t="s">
        <v>5</v>
      </c>
      <c r="D186" s="18"/>
      <c r="E186" s="34">
        <v>1</v>
      </c>
      <c r="F186" s="27"/>
      <c r="G186" s="28"/>
      <c r="H186" s="18"/>
      <c r="I186" s="29">
        <f t="shared" si="35"/>
        <v>0</v>
      </c>
      <c r="J186" s="3"/>
      <c r="K186" s="2"/>
      <c r="L186" s="2"/>
      <c r="M186" s="2"/>
    </row>
    <row r="187" spans="1:13" ht="14.1" customHeight="1" x14ac:dyDescent="0.2">
      <c r="A187" s="63">
        <f t="shared" si="36"/>
        <v>162</v>
      </c>
      <c r="B187" s="32" t="s">
        <v>9</v>
      </c>
      <c r="C187" s="25" t="s">
        <v>4</v>
      </c>
      <c r="D187" s="18"/>
      <c r="E187" s="26">
        <v>1</v>
      </c>
      <c r="F187" s="27"/>
      <c r="G187" s="28"/>
      <c r="H187" s="18"/>
      <c r="I187" s="29">
        <f t="shared" si="35"/>
        <v>0</v>
      </c>
      <c r="J187" s="3"/>
      <c r="K187" s="2"/>
      <c r="L187" s="2"/>
      <c r="M187" s="2"/>
    </row>
    <row r="188" spans="1:13" ht="14.1" customHeight="1" x14ac:dyDescent="0.2">
      <c r="A188" s="18"/>
      <c r="B188" s="32"/>
      <c r="C188" s="48"/>
      <c r="D188" s="36"/>
      <c r="E188" s="77" t="s">
        <v>52</v>
      </c>
      <c r="F188" s="77"/>
      <c r="G188" s="77"/>
      <c r="H188" s="70"/>
      <c r="I188" s="71">
        <f>SUM(I176:I187)</f>
        <v>0</v>
      </c>
      <c r="J188" s="3"/>
      <c r="K188" s="2"/>
      <c r="L188" s="2"/>
      <c r="M188" s="2"/>
    </row>
    <row r="189" spans="1:13" ht="14.1" customHeight="1" x14ac:dyDescent="0.2">
      <c r="A189" s="75" t="s">
        <v>76</v>
      </c>
      <c r="B189" s="75"/>
      <c r="C189" s="75"/>
      <c r="D189" s="75"/>
      <c r="E189" s="75"/>
      <c r="F189" s="75"/>
      <c r="G189" s="75"/>
      <c r="H189" s="75"/>
      <c r="I189" s="76"/>
      <c r="J189" s="3"/>
      <c r="K189" s="2"/>
      <c r="L189" s="2"/>
      <c r="M189" s="2"/>
    </row>
    <row r="190" spans="1:13" ht="14.1" customHeight="1" x14ac:dyDescent="0.2">
      <c r="A190" s="63">
        <f>A187+1</f>
        <v>163</v>
      </c>
      <c r="B190" s="60" t="s">
        <v>63</v>
      </c>
      <c r="C190" s="25" t="s">
        <v>4</v>
      </c>
      <c r="D190" s="18"/>
      <c r="E190" s="26">
        <v>1</v>
      </c>
      <c r="F190" s="27"/>
      <c r="G190" s="28"/>
      <c r="H190" s="18"/>
      <c r="I190" s="29">
        <f t="shared" ref="I190:I191" si="37">E190*G190</f>
        <v>0</v>
      </c>
      <c r="J190" s="3"/>
      <c r="K190" s="2"/>
      <c r="L190" s="2"/>
      <c r="M190" s="2"/>
    </row>
    <row r="191" spans="1:13" ht="14.1" customHeight="1" x14ac:dyDescent="0.2">
      <c r="A191" s="63">
        <f>A190+1</f>
        <v>164</v>
      </c>
      <c r="B191" s="60" t="s">
        <v>65</v>
      </c>
      <c r="C191" s="25" t="s">
        <v>4</v>
      </c>
      <c r="D191" s="18"/>
      <c r="E191" s="26">
        <v>1</v>
      </c>
      <c r="F191" s="27"/>
      <c r="G191" s="28"/>
      <c r="H191" s="18"/>
      <c r="I191" s="29">
        <f t="shared" si="37"/>
        <v>0</v>
      </c>
      <c r="J191" s="3"/>
      <c r="K191" s="2"/>
      <c r="L191" s="2"/>
      <c r="M191" s="2"/>
    </row>
    <row r="192" spans="1:13" ht="14.1" customHeight="1" x14ac:dyDescent="0.2">
      <c r="A192" s="63">
        <f>A191+1</f>
        <v>165</v>
      </c>
      <c r="B192" s="32" t="s">
        <v>69</v>
      </c>
      <c r="C192" s="25" t="s">
        <v>5</v>
      </c>
      <c r="D192" s="18"/>
      <c r="E192" s="26">
        <v>4</v>
      </c>
      <c r="F192" s="27"/>
      <c r="G192" s="28"/>
      <c r="H192" s="18"/>
      <c r="I192" s="29">
        <f t="shared" ref="I192" si="38">E192*G192</f>
        <v>0</v>
      </c>
      <c r="J192" s="3"/>
      <c r="K192" s="2"/>
      <c r="L192" s="2"/>
      <c r="M192" s="2"/>
    </row>
    <row r="193" spans="1:13" ht="14.1" customHeight="1" x14ac:dyDescent="0.2">
      <c r="A193" s="63">
        <f>A192+1</f>
        <v>166</v>
      </c>
      <c r="B193" s="24" t="s">
        <v>22</v>
      </c>
      <c r="C193" s="25" t="s">
        <v>23</v>
      </c>
      <c r="D193" s="18"/>
      <c r="E193" s="26">
        <v>81</v>
      </c>
      <c r="F193" s="27"/>
      <c r="G193" s="28"/>
      <c r="H193" s="18"/>
      <c r="I193" s="29">
        <f t="shared" ref="I193" si="39">E193*G193</f>
        <v>0</v>
      </c>
      <c r="J193" s="3"/>
      <c r="K193" s="2"/>
      <c r="L193" s="2"/>
      <c r="M193" s="2"/>
    </row>
    <row r="194" spans="1:13" ht="14.1" customHeight="1" x14ac:dyDescent="0.2">
      <c r="A194" s="63">
        <f t="shared" ref="A194:A208" si="40">A193+1</f>
        <v>167</v>
      </c>
      <c r="B194" s="30" t="s">
        <v>33</v>
      </c>
      <c r="C194" s="31" t="s">
        <v>5</v>
      </c>
      <c r="D194" s="18"/>
      <c r="E194" s="26">
        <v>1</v>
      </c>
      <c r="F194" s="27"/>
      <c r="G194" s="28"/>
      <c r="H194" s="18"/>
      <c r="I194" s="29">
        <f t="shared" ref="I194:I208" si="41">E194*G194</f>
        <v>0</v>
      </c>
      <c r="J194" s="3"/>
      <c r="K194" s="2"/>
      <c r="L194" s="2"/>
      <c r="M194" s="2"/>
    </row>
    <row r="195" spans="1:13" ht="14.1" customHeight="1" x14ac:dyDescent="0.2">
      <c r="A195" s="63">
        <f t="shared" si="40"/>
        <v>168</v>
      </c>
      <c r="B195" s="32" t="s">
        <v>37</v>
      </c>
      <c r="C195" s="31" t="s">
        <v>34</v>
      </c>
      <c r="D195" s="18"/>
      <c r="E195" s="26">
        <v>797</v>
      </c>
      <c r="F195" s="27"/>
      <c r="G195" s="28"/>
      <c r="H195" s="18"/>
      <c r="I195" s="29">
        <f t="shared" si="41"/>
        <v>0</v>
      </c>
      <c r="J195" s="3"/>
      <c r="K195" s="2"/>
      <c r="L195" s="2"/>
      <c r="M195" s="2"/>
    </row>
    <row r="196" spans="1:13" ht="14.1" customHeight="1" x14ac:dyDescent="0.2">
      <c r="A196" s="63">
        <f t="shared" si="40"/>
        <v>169</v>
      </c>
      <c r="B196" s="30" t="s">
        <v>62</v>
      </c>
      <c r="C196" s="31" t="s">
        <v>34</v>
      </c>
      <c r="D196" s="18"/>
      <c r="E196" s="26">
        <v>13641</v>
      </c>
      <c r="F196" s="27"/>
      <c r="G196" s="28"/>
      <c r="H196" s="18"/>
      <c r="I196" s="29">
        <f t="shared" si="41"/>
        <v>0</v>
      </c>
      <c r="J196" s="3"/>
      <c r="K196" s="2"/>
      <c r="L196" s="2"/>
      <c r="M196" s="2"/>
    </row>
    <row r="197" spans="1:13" ht="14.1" customHeight="1" x14ac:dyDescent="0.2">
      <c r="A197" s="63">
        <f t="shared" si="40"/>
        <v>170</v>
      </c>
      <c r="B197" s="30" t="s">
        <v>59</v>
      </c>
      <c r="C197" s="31" t="s">
        <v>34</v>
      </c>
      <c r="D197" s="18"/>
      <c r="E197" s="26">
        <v>1954</v>
      </c>
      <c r="F197" s="27"/>
      <c r="G197" s="28"/>
      <c r="H197" s="18"/>
      <c r="I197" s="29">
        <f t="shared" si="41"/>
        <v>0</v>
      </c>
      <c r="J197" s="3"/>
      <c r="K197" s="2"/>
      <c r="L197" s="2"/>
      <c r="M197" s="2"/>
    </row>
    <row r="198" spans="1:13" ht="14.1" customHeight="1" x14ac:dyDescent="0.2">
      <c r="A198" s="63">
        <f t="shared" si="40"/>
        <v>171</v>
      </c>
      <c r="B198" s="30" t="s">
        <v>35</v>
      </c>
      <c r="C198" s="31" t="s">
        <v>34</v>
      </c>
      <c r="D198" s="18"/>
      <c r="E198" s="26">
        <v>1954</v>
      </c>
      <c r="F198" s="27"/>
      <c r="G198" s="28"/>
      <c r="H198" s="18"/>
      <c r="I198" s="29">
        <f t="shared" si="41"/>
        <v>0</v>
      </c>
      <c r="J198" s="3"/>
      <c r="K198" s="2"/>
      <c r="L198" s="2"/>
      <c r="M198" s="2"/>
    </row>
    <row r="199" spans="1:13" ht="14.1" customHeight="1" x14ac:dyDescent="0.2">
      <c r="A199" s="63">
        <f t="shared" si="40"/>
        <v>172</v>
      </c>
      <c r="B199" s="30" t="s">
        <v>55</v>
      </c>
      <c r="C199" s="31" t="s">
        <v>6</v>
      </c>
      <c r="D199" s="18"/>
      <c r="E199" s="26">
        <v>132</v>
      </c>
      <c r="F199" s="27"/>
      <c r="G199" s="28"/>
      <c r="H199" s="18"/>
      <c r="I199" s="29">
        <f t="shared" si="41"/>
        <v>0</v>
      </c>
      <c r="J199" s="3"/>
      <c r="K199" s="2"/>
      <c r="L199" s="2"/>
      <c r="M199" s="2"/>
    </row>
    <row r="200" spans="1:13" ht="14.1" customHeight="1" x14ac:dyDescent="0.2">
      <c r="A200" s="63">
        <f t="shared" si="40"/>
        <v>173</v>
      </c>
      <c r="B200" s="30" t="s">
        <v>36</v>
      </c>
      <c r="C200" s="31" t="s">
        <v>6</v>
      </c>
      <c r="D200" s="18"/>
      <c r="E200" s="26">
        <v>10</v>
      </c>
      <c r="F200" s="27"/>
      <c r="G200" s="28"/>
      <c r="H200" s="18"/>
      <c r="I200" s="29">
        <f t="shared" si="41"/>
        <v>0</v>
      </c>
      <c r="J200" s="3"/>
      <c r="K200" s="2"/>
      <c r="L200" s="2"/>
      <c r="M200" s="2"/>
    </row>
    <row r="201" spans="1:13" ht="14.1" customHeight="1" x14ac:dyDescent="0.2">
      <c r="A201" s="63">
        <f t="shared" si="40"/>
        <v>174</v>
      </c>
      <c r="B201" s="33" t="s">
        <v>38</v>
      </c>
      <c r="C201" s="31" t="s">
        <v>40</v>
      </c>
      <c r="D201" s="18"/>
      <c r="E201" s="45">
        <v>2.7</v>
      </c>
      <c r="F201" s="27"/>
      <c r="G201" s="72"/>
      <c r="H201" s="18"/>
      <c r="I201" s="29">
        <f t="shared" si="41"/>
        <v>0</v>
      </c>
      <c r="J201" s="3"/>
      <c r="K201" s="2"/>
      <c r="L201" s="2"/>
      <c r="M201" s="2"/>
    </row>
    <row r="202" spans="1:13" ht="14.1" customHeight="1" x14ac:dyDescent="0.2">
      <c r="A202" s="63">
        <f t="shared" si="40"/>
        <v>175</v>
      </c>
      <c r="B202" s="33" t="s">
        <v>39</v>
      </c>
      <c r="C202" s="31" t="s">
        <v>34</v>
      </c>
      <c r="D202" s="18"/>
      <c r="E202" s="26">
        <v>120</v>
      </c>
      <c r="F202" s="27"/>
      <c r="G202" s="28"/>
      <c r="H202" s="18"/>
      <c r="I202" s="29">
        <f t="shared" si="41"/>
        <v>0</v>
      </c>
      <c r="J202" s="3"/>
      <c r="K202" s="2"/>
      <c r="L202" s="2"/>
      <c r="M202" s="2"/>
    </row>
    <row r="203" spans="1:13" ht="14.1" customHeight="1" x14ac:dyDescent="0.2">
      <c r="A203" s="63">
        <f t="shared" si="40"/>
        <v>176</v>
      </c>
      <c r="B203" s="30" t="s">
        <v>42</v>
      </c>
      <c r="C203" s="31" t="s">
        <v>7</v>
      </c>
      <c r="D203" s="18"/>
      <c r="E203" s="26">
        <v>80</v>
      </c>
      <c r="F203" s="27"/>
      <c r="G203" s="28"/>
      <c r="H203" s="18"/>
      <c r="I203" s="29">
        <f t="shared" si="41"/>
        <v>0</v>
      </c>
      <c r="J203" s="3"/>
      <c r="K203" s="2"/>
      <c r="L203" s="2"/>
      <c r="M203" s="2"/>
    </row>
    <row r="204" spans="1:13" ht="14.1" customHeight="1" x14ac:dyDescent="0.2">
      <c r="A204" s="63">
        <f t="shared" si="40"/>
        <v>177</v>
      </c>
      <c r="B204" s="30" t="s">
        <v>44</v>
      </c>
      <c r="C204" s="25" t="s">
        <v>4</v>
      </c>
      <c r="D204" s="18"/>
      <c r="E204" s="26">
        <v>1</v>
      </c>
      <c r="F204" s="27"/>
      <c r="G204" s="28"/>
      <c r="H204" s="18"/>
      <c r="I204" s="29">
        <f t="shared" si="41"/>
        <v>0</v>
      </c>
      <c r="J204" s="3"/>
      <c r="K204" s="2"/>
      <c r="L204" s="2"/>
      <c r="M204" s="2"/>
    </row>
    <row r="205" spans="1:13" ht="14.1" customHeight="1" x14ac:dyDescent="0.2">
      <c r="A205" s="63">
        <f t="shared" si="40"/>
        <v>178</v>
      </c>
      <c r="B205" s="24" t="s">
        <v>45</v>
      </c>
      <c r="C205" s="31" t="s">
        <v>7</v>
      </c>
      <c r="D205" s="18"/>
      <c r="E205" s="26">
        <v>10402</v>
      </c>
      <c r="F205" s="27"/>
      <c r="G205" s="28"/>
      <c r="H205" s="18"/>
      <c r="I205" s="29">
        <f t="shared" si="41"/>
        <v>0</v>
      </c>
      <c r="J205" s="3"/>
      <c r="K205" s="2"/>
      <c r="L205" s="2"/>
      <c r="M205" s="2"/>
    </row>
    <row r="206" spans="1:13" ht="14.1" customHeight="1" x14ac:dyDescent="0.2">
      <c r="A206" s="63">
        <f t="shared" si="40"/>
        <v>179</v>
      </c>
      <c r="B206" s="24" t="s">
        <v>46</v>
      </c>
      <c r="C206" s="31" t="s">
        <v>7</v>
      </c>
      <c r="D206" s="18"/>
      <c r="E206" s="26">
        <v>144</v>
      </c>
      <c r="F206" s="27"/>
      <c r="G206" s="28"/>
      <c r="H206" s="18"/>
      <c r="I206" s="29">
        <f t="shared" si="41"/>
        <v>0</v>
      </c>
      <c r="J206" s="3"/>
      <c r="K206" s="2"/>
      <c r="L206" s="2"/>
      <c r="M206" s="2"/>
    </row>
    <row r="207" spans="1:13" ht="14.1" customHeight="1" x14ac:dyDescent="0.2">
      <c r="A207" s="63">
        <f t="shared" si="40"/>
        <v>180</v>
      </c>
      <c r="B207" s="24" t="s">
        <v>47</v>
      </c>
      <c r="C207" s="31" t="s">
        <v>7</v>
      </c>
      <c r="D207" s="18"/>
      <c r="E207" s="26">
        <v>10402</v>
      </c>
      <c r="F207" s="27"/>
      <c r="G207" s="28"/>
      <c r="H207" s="18"/>
      <c r="I207" s="29">
        <f t="shared" si="41"/>
        <v>0</v>
      </c>
      <c r="J207" s="3"/>
      <c r="K207" s="2"/>
      <c r="L207" s="2"/>
      <c r="M207" s="2"/>
    </row>
    <row r="208" spans="1:13" ht="14.1" customHeight="1" x14ac:dyDescent="0.2">
      <c r="A208" s="63">
        <f t="shared" si="40"/>
        <v>181</v>
      </c>
      <c r="B208" s="32" t="s">
        <v>9</v>
      </c>
      <c r="C208" s="25" t="s">
        <v>4</v>
      </c>
      <c r="D208" s="18"/>
      <c r="E208" s="26">
        <v>1</v>
      </c>
      <c r="F208" s="27"/>
      <c r="G208" s="28"/>
      <c r="H208" s="18"/>
      <c r="I208" s="29">
        <f t="shared" si="41"/>
        <v>0</v>
      </c>
      <c r="J208" s="3"/>
      <c r="K208" s="2"/>
      <c r="L208" s="2"/>
      <c r="M208" s="2"/>
    </row>
    <row r="209" spans="1:13" ht="14.1" customHeight="1" x14ac:dyDescent="0.2">
      <c r="A209" s="18"/>
      <c r="B209" s="32"/>
      <c r="C209" s="48"/>
      <c r="D209" s="36"/>
      <c r="E209" s="77" t="s">
        <v>52</v>
      </c>
      <c r="F209" s="77"/>
      <c r="G209" s="77"/>
      <c r="H209" s="70"/>
      <c r="I209" s="71">
        <f>SUM(I192:I208)</f>
        <v>0</v>
      </c>
      <c r="J209" s="3"/>
      <c r="K209" s="2"/>
      <c r="L209" s="2"/>
      <c r="M209" s="2"/>
    </row>
    <row r="210" spans="1:13" ht="14.1" customHeight="1" x14ac:dyDescent="0.2">
      <c r="A210" s="75" t="s">
        <v>77</v>
      </c>
      <c r="B210" s="75"/>
      <c r="C210" s="75"/>
      <c r="D210" s="75"/>
      <c r="E210" s="75"/>
      <c r="F210" s="75"/>
      <c r="G210" s="75"/>
      <c r="H210" s="75"/>
      <c r="I210" s="76"/>
      <c r="J210" s="3"/>
      <c r="K210" s="2"/>
      <c r="L210" s="2"/>
      <c r="M210" s="2"/>
    </row>
    <row r="211" spans="1:13" ht="14.1" customHeight="1" x14ac:dyDescent="0.2">
      <c r="A211" s="63">
        <f>A208+1</f>
        <v>182</v>
      </c>
      <c r="B211" s="32" t="s">
        <v>21</v>
      </c>
      <c r="C211" s="25" t="s">
        <v>4</v>
      </c>
      <c r="D211" s="18"/>
      <c r="E211" s="26">
        <v>1</v>
      </c>
      <c r="F211" s="27"/>
      <c r="G211" s="28"/>
      <c r="H211" s="18"/>
      <c r="I211" s="29">
        <f t="shared" ref="I211:I214" si="42">E211*G211</f>
        <v>0</v>
      </c>
      <c r="J211" s="3"/>
      <c r="K211" s="2"/>
      <c r="L211" s="2"/>
      <c r="M211" s="2"/>
    </row>
    <row r="212" spans="1:13" ht="14.1" customHeight="1" x14ac:dyDescent="0.2">
      <c r="A212" s="63">
        <f>A211+1</f>
        <v>183</v>
      </c>
      <c r="B212" s="60" t="s">
        <v>63</v>
      </c>
      <c r="C212" s="25" t="s">
        <v>4</v>
      </c>
      <c r="D212" s="18"/>
      <c r="E212" s="26">
        <v>1</v>
      </c>
      <c r="F212" s="27"/>
      <c r="G212" s="28"/>
      <c r="H212" s="18"/>
      <c r="I212" s="29">
        <f t="shared" si="42"/>
        <v>0</v>
      </c>
      <c r="J212" s="3"/>
      <c r="K212" s="2"/>
      <c r="L212" s="2"/>
      <c r="M212" s="2"/>
    </row>
    <row r="213" spans="1:13" ht="14.1" customHeight="1" x14ac:dyDescent="0.2">
      <c r="A213" s="63">
        <f t="shared" ref="A213:A214" si="43">A212+1</f>
        <v>184</v>
      </c>
      <c r="B213" s="60" t="s">
        <v>65</v>
      </c>
      <c r="C213" s="25" t="s">
        <v>4</v>
      </c>
      <c r="D213" s="18"/>
      <c r="E213" s="26">
        <v>1</v>
      </c>
      <c r="F213" s="27"/>
      <c r="G213" s="28"/>
      <c r="H213" s="18"/>
      <c r="I213" s="29">
        <f t="shared" si="42"/>
        <v>0</v>
      </c>
      <c r="J213" s="3"/>
      <c r="K213" s="2"/>
      <c r="L213" s="2"/>
      <c r="M213" s="2"/>
    </row>
    <row r="214" spans="1:13" ht="14.1" customHeight="1" x14ac:dyDescent="0.2">
      <c r="A214" s="63">
        <f t="shared" si="43"/>
        <v>185</v>
      </c>
      <c r="B214" s="32" t="s">
        <v>69</v>
      </c>
      <c r="C214" s="25" t="s">
        <v>5</v>
      </c>
      <c r="D214" s="18"/>
      <c r="E214" s="26">
        <v>7</v>
      </c>
      <c r="F214" s="27"/>
      <c r="G214" s="28"/>
      <c r="H214" s="18"/>
      <c r="I214" s="29">
        <f t="shared" si="42"/>
        <v>0</v>
      </c>
      <c r="J214" s="3"/>
      <c r="K214" s="2"/>
      <c r="L214" s="2"/>
      <c r="M214" s="2"/>
    </row>
    <row r="215" spans="1:13" ht="14.1" customHeight="1" x14ac:dyDescent="0.2">
      <c r="A215" s="63">
        <f t="shared" ref="A215:A234" si="44">A214+1</f>
        <v>186</v>
      </c>
      <c r="B215" s="24" t="s">
        <v>22</v>
      </c>
      <c r="C215" s="25" t="s">
        <v>23</v>
      </c>
      <c r="D215" s="18"/>
      <c r="E215" s="26">
        <v>96</v>
      </c>
      <c r="F215" s="27"/>
      <c r="G215" s="28"/>
      <c r="H215" s="18"/>
      <c r="I215" s="29">
        <f t="shared" ref="I215:I234" si="45">E215*G215</f>
        <v>0</v>
      </c>
      <c r="J215" s="3"/>
      <c r="K215" s="2"/>
      <c r="L215" s="2"/>
      <c r="M215" s="2"/>
    </row>
    <row r="216" spans="1:13" ht="14.1" customHeight="1" x14ac:dyDescent="0.2">
      <c r="A216" s="63">
        <f t="shared" si="44"/>
        <v>187</v>
      </c>
      <c r="B216" s="24" t="s">
        <v>51</v>
      </c>
      <c r="C216" s="25" t="s">
        <v>23</v>
      </c>
      <c r="D216" s="18"/>
      <c r="E216" s="26">
        <v>8</v>
      </c>
      <c r="F216" s="27"/>
      <c r="G216" s="28"/>
      <c r="H216" s="18"/>
      <c r="I216" s="29">
        <f t="shared" si="45"/>
        <v>0</v>
      </c>
      <c r="J216" s="3"/>
      <c r="K216" s="2"/>
      <c r="L216" s="2"/>
      <c r="M216" s="2"/>
    </row>
    <row r="217" spans="1:13" ht="14.1" customHeight="1" x14ac:dyDescent="0.2">
      <c r="A217" s="63">
        <f t="shared" si="44"/>
        <v>188</v>
      </c>
      <c r="B217" s="30" t="s">
        <v>28</v>
      </c>
      <c r="C217" s="31" t="s">
        <v>7</v>
      </c>
      <c r="D217" s="18"/>
      <c r="E217" s="26">
        <v>32</v>
      </c>
      <c r="F217" s="27"/>
      <c r="G217" s="28"/>
      <c r="H217" s="18"/>
      <c r="I217" s="29">
        <f t="shared" si="45"/>
        <v>0</v>
      </c>
      <c r="J217" s="3"/>
      <c r="K217" s="2"/>
      <c r="L217" s="2"/>
      <c r="M217" s="2"/>
    </row>
    <row r="218" spans="1:13" ht="14.1" customHeight="1" x14ac:dyDescent="0.2">
      <c r="A218" s="63">
        <f t="shared" si="44"/>
        <v>189</v>
      </c>
      <c r="B218" s="30" t="s">
        <v>31</v>
      </c>
      <c r="C218" s="31" t="s">
        <v>5</v>
      </c>
      <c r="D218" s="18"/>
      <c r="E218" s="26">
        <v>5</v>
      </c>
      <c r="F218" s="27"/>
      <c r="G218" s="28"/>
      <c r="H218" s="18"/>
      <c r="I218" s="29">
        <f t="shared" si="45"/>
        <v>0</v>
      </c>
      <c r="J218" s="3"/>
      <c r="K218" s="2"/>
      <c r="L218" s="2"/>
      <c r="M218" s="2"/>
    </row>
    <row r="219" spans="1:13" ht="14.1" customHeight="1" x14ac:dyDescent="0.2">
      <c r="A219" s="63">
        <f t="shared" si="44"/>
        <v>190</v>
      </c>
      <c r="B219" s="30" t="s">
        <v>33</v>
      </c>
      <c r="C219" s="31" t="s">
        <v>5</v>
      </c>
      <c r="D219" s="18"/>
      <c r="E219" s="26">
        <v>6</v>
      </c>
      <c r="F219" s="27"/>
      <c r="G219" s="28"/>
      <c r="H219" s="18"/>
      <c r="I219" s="29">
        <f t="shared" si="45"/>
        <v>0</v>
      </c>
      <c r="J219" s="3"/>
      <c r="K219" s="2"/>
      <c r="L219" s="2"/>
      <c r="M219" s="2"/>
    </row>
    <row r="220" spans="1:13" ht="14.1" customHeight="1" x14ac:dyDescent="0.2">
      <c r="A220" s="63">
        <f t="shared" si="44"/>
        <v>191</v>
      </c>
      <c r="B220" s="32" t="s">
        <v>37</v>
      </c>
      <c r="C220" s="31" t="s">
        <v>34</v>
      </c>
      <c r="D220" s="18"/>
      <c r="E220" s="26">
        <f>246+244+250</f>
        <v>740</v>
      </c>
      <c r="F220" s="27"/>
      <c r="G220" s="28"/>
      <c r="H220" s="18"/>
      <c r="I220" s="29">
        <f t="shared" si="45"/>
        <v>0</v>
      </c>
      <c r="J220" s="3"/>
      <c r="K220" s="2"/>
      <c r="L220" s="2"/>
      <c r="M220" s="2"/>
    </row>
    <row r="221" spans="1:13" ht="14.1" customHeight="1" x14ac:dyDescent="0.2">
      <c r="A221" s="63">
        <f t="shared" si="44"/>
        <v>192</v>
      </c>
      <c r="B221" s="30" t="s">
        <v>62</v>
      </c>
      <c r="C221" s="31" t="s">
        <v>34</v>
      </c>
      <c r="D221" s="18"/>
      <c r="E221" s="26">
        <f>12845+12892+12983+13102</f>
        <v>51822</v>
      </c>
      <c r="F221" s="27"/>
      <c r="G221" s="28"/>
      <c r="H221" s="18"/>
      <c r="I221" s="29">
        <f t="shared" si="45"/>
        <v>0</v>
      </c>
      <c r="J221" s="3"/>
      <c r="K221" s="2"/>
      <c r="L221" s="2"/>
      <c r="M221" s="2"/>
    </row>
    <row r="222" spans="1:13" ht="14.1" customHeight="1" x14ac:dyDescent="0.2">
      <c r="A222" s="63">
        <f t="shared" si="44"/>
        <v>193</v>
      </c>
      <c r="B222" s="30" t="s">
        <v>59</v>
      </c>
      <c r="C222" s="31" t="s">
        <v>34</v>
      </c>
      <c r="D222" s="18"/>
      <c r="E222" s="26">
        <f>1272+1572+4733+427</f>
        <v>8004</v>
      </c>
      <c r="F222" s="27"/>
      <c r="G222" s="28"/>
      <c r="H222" s="18"/>
      <c r="I222" s="29">
        <f t="shared" si="45"/>
        <v>0</v>
      </c>
      <c r="J222" s="3"/>
      <c r="K222" s="2"/>
      <c r="L222" s="2"/>
      <c r="M222" s="2"/>
    </row>
    <row r="223" spans="1:13" ht="14.1" customHeight="1" x14ac:dyDescent="0.2">
      <c r="A223" s="63">
        <f t="shared" si="44"/>
        <v>194</v>
      </c>
      <c r="B223" s="30" t="s">
        <v>35</v>
      </c>
      <c r="C223" s="31" t="s">
        <v>34</v>
      </c>
      <c r="D223" s="18"/>
      <c r="E223" s="26">
        <v>8004</v>
      </c>
      <c r="F223" s="27"/>
      <c r="G223" s="28"/>
      <c r="H223" s="18"/>
      <c r="I223" s="29">
        <f t="shared" si="45"/>
        <v>0</v>
      </c>
      <c r="J223" s="3"/>
      <c r="K223" s="2"/>
      <c r="L223" s="2"/>
      <c r="M223" s="2"/>
    </row>
    <row r="224" spans="1:13" ht="14.1" customHeight="1" x14ac:dyDescent="0.2">
      <c r="A224" s="63">
        <f t="shared" si="44"/>
        <v>195</v>
      </c>
      <c r="B224" s="30" t="s">
        <v>55</v>
      </c>
      <c r="C224" s="31" t="s">
        <v>6</v>
      </c>
      <c r="D224" s="18"/>
      <c r="E224" s="26">
        <f>132+134+131+131</f>
        <v>528</v>
      </c>
      <c r="F224" s="27"/>
      <c r="G224" s="28"/>
      <c r="H224" s="18"/>
      <c r="I224" s="29">
        <f t="shared" si="45"/>
        <v>0</v>
      </c>
      <c r="J224" s="3"/>
      <c r="K224" s="2"/>
      <c r="L224" s="2"/>
      <c r="M224" s="2"/>
    </row>
    <row r="225" spans="1:13" ht="14.1" customHeight="1" x14ac:dyDescent="0.2">
      <c r="A225" s="63">
        <f t="shared" si="44"/>
        <v>196</v>
      </c>
      <c r="B225" s="30" t="s">
        <v>36</v>
      </c>
      <c r="C225" s="31" t="s">
        <v>6</v>
      </c>
      <c r="D225" s="18"/>
      <c r="E225" s="26">
        <f>16+10+24+28</f>
        <v>78</v>
      </c>
      <c r="F225" s="27"/>
      <c r="G225" s="28"/>
      <c r="H225" s="18"/>
      <c r="I225" s="29">
        <f t="shared" si="45"/>
        <v>0</v>
      </c>
      <c r="J225" s="3"/>
      <c r="K225" s="2"/>
      <c r="L225" s="2"/>
      <c r="M225" s="2"/>
    </row>
    <row r="226" spans="1:13" ht="14.1" customHeight="1" x14ac:dyDescent="0.2">
      <c r="A226" s="63">
        <f t="shared" si="44"/>
        <v>197</v>
      </c>
      <c r="B226" s="33" t="s">
        <v>38</v>
      </c>
      <c r="C226" s="31" t="s">
        <v>40</v>
      </c>
      <c r="D226" s="18"/>
      <c r="E226" s="45">
        <v>4.8</v>
      </c>
      <c r="F226" s="27"/>
      <c r="G226" s="72"/>
      <c r="H226" s="18"/>
      <c r="I226" s="29">
        <f t="shared" si="45"/>
        <v>0</v>
      </c>
      <c r="J226" s="3"/>
      <c r="K226" s="2"/>
      <c r="L226" s="2"/>
      <c r="M226" s="2"/>
    </row>
    <row r="227" spans="1:13" ht="14.1" customHeight="1" x14ac:dyDescent="0.2">
      <c r="A227" s="63">
        <f t="shared" si="44"/>
        <v>198</v>
      </c>
      <c r="B227" s="33" t="s">
        <v>39</v>
      </c>
      <c r="C227" s="31" t="s">
        <v>34</v>
      </c>
      <c r="D227" s="18"/>
      <c r="E227" s="26">
        <v>210</v>
      </c>
      <c r="F227" s="27"/>
      <c r="G227" s="28"/>
      <c r="H227" s="18"/>
      <c r="I227" s="29">
        <f t="shared" si="45"/>
        <v>0</v>
      </c>
      <c r="J227" s="3"/>
      <c r="K227" s="2"/>
      <c r="L227" s="2"/>
      <c r="M227" s="2"/>
    </row>
    <row r="228" spans="1:13" ht="14.1" customHeight="1" x14ac:dyDescent="0.2">
      <c r="A228" s="63">
        <f t="shared" si="44"/>
        <v>199</v>
      </c>
      <c r="B228" s="33" t="s">
        <v>43</v>
      </c>
      <c r="C228" s="25" t="s">
        <v>23</v>
      </c>
      <c r="D228" s="18"/>
      <c r="E228" s="26">
        <v>25</v>
      </c>
      <c r="F228" s="27"/>
      <c r="G228" s="28"/>
      <c r="H228" s="18"/>
      <c r="I228" s="29">
        <f t="shared" ref="I228" si="46">E228*G228</f>
        <v>0</v>
      </c>
      <c r="J228" s="3"/>
      <c r="K228" s="2"/>
      <c r="L228" s="2"/>
      <c r="M228" s="2"/>
    </row>
    <row r="229" spans="1:13" ht="14.1" customHeight="1" x14ac:dyDescent="0.2">
      <c r="A229" s="63">
        <f t="shared" si="44"/>
        <v>200</v>
      </c>
      <c r="B229" s="30" t="s">
        <v>42</v>
      </c>
      <c r="C229" s="31" t="s">
        <v>7</v>
      </c>
      <c r="D229" s="18"/>
      <c r="E229" s="26">
        <v>140</v>
      </c>
      <c r="F229" s="27"/>
      <c r="G229" s="28"/>
      <c r="H229" s="18"/>
      <c r="I229" s="29">
        <f t="shared" si="45"/>
        <v>0</v>
      </c>
      <c r="J229" s="3"/>
      <c r="K229" s="2"/>
      <c r="L229" s="2"/>
      <c r="M229" s="2"/>
    </row>
    <row r="230" spans="1:13" ht="14.1" customHeight="1" x14ac:dyDescent="0.2">
      <c r="A230" s="63">
        <f t="shared" si="44"/>
        <v>201</v>
      </c>
      <c r="B230" s="30" t="s">
        <v>81</v>
      </c>
      <c r="C230" s="31" t="s">
        <v>7</v>
      </c>
      <c r="D230" s="18"/>
      <c r="E230" s="26">
        <v>80</v>
      </c>
      <c r="F230" s="27"/>
      <c r="G230" s="28"/>
      <c r="H230" s="18"/>
      <c r="I230" s="29">
        <f t="shared" ref="I230" si="47">E230*G230</f>
        <v>0</v>
      </c>
      <c r="J230" s="3"/>
      <c r="K230" s="2"/>
      <c r="L230" s="2"/>
      <c r="M230" s="2"/>
    </row>
    <row r="231" spans="1:13" ht="14.1" customHeight="1" x14ac:dyDescent="0.2">
      <c r="A231" s="63">
        <f t="shared" si="44"/>
        <v>202</v>
      </c>
      <c r="B231" s="30" t="s">
        <v>44</v>
      </c>
      <c r="C231" s="25" t="s">
        <v>4</v>
      </c>
      <c r="D231" s="18"/>
      <c r="E231" s="26">
        <v>1</v>
      </c>
      <c r="F231" s="27"/>
      <c r="G231" s="28"/>
      <c r="H231" s="18"/>
      <c r="I231" s="29">
        <f t="shared" si="45"/>
        <v>0</v>
      </c>
      <c r="J231" s="3"/>
      <c r="K231" s="2"/>
      <c r="L231" s="2"/>
      <c r="M231" s="2"/>
    </row>
    <row r="232" spans="1:13" ht="14.1" customHeight="1" x14ac:dyDescent="0.2">
      <c r="A232" s="63">
        <f t="shared" si="44"/>
        <v>203</v>
      </c>
      <c r="B232" s="24" t="s">
        <v>45</v>
      </c>
      <c r="C232" s="31" t="s">
        <v>7</v>
      </c>
      <c r="D232" s="18"/>
      <c r="E232" s="26">
        <f>10406+10418+10390+10416</f>
        <v>41630</v>
      </c>
      <c r="F232" s="27"/>
      <c r="G232" s="28"/>
      <c r="H232" s="18"/>
      <c r="I232" s="29">
        <f t="shared" si="45"/>
        <v>0</v>
      </c>
      <c r="J232" s="3"/>
      <c r="K232" s="2"/>
      <c r="L232" s="2"/>
      <c r="M232" s="2"/>
    </row>
    <row r="233" spans="1:13" ht="14.1" customHeight="1" x14ac:dyDescent="0.2">
      <c r="A233" s="63">
        <f t="shared" si="44"/>
        <v>204</v>
      </c>
      <c r="B233" s="24" t="s">
        <v>47</v>
      </c>
      <c r="C233" s="31" t="s">
        <v>7</v>
      </c>
      <c r="D233" s="18"/>
      <c r="E233" s="26">
        <v>41630</v>
      </c>
      <c r="F233" s="27"/>
      <c r="G233" s="28"/>
      <c r="H233" s="18"/>
      <c r="I233" s="29">
        <f t="shared" si="45"/>
        <v>0</v>
      </c>
      <c r="J233" s="3"/>
      <c r="K233" s="2"/>
      <c r="L233" s="2"/>
      <c r="M233" s="2"/>
    </row>
    <row r="234" spans="1:13" ht="14.1" customHeight="1" x14ac:dyDescent="0.2">
      <c r="A234" s="63">
        <f t="shared" si="44"/>
        <v>205</v>
      </c>
      <c r="B234" s="32" t="s">
        <v>9</v>
      </c>
      <c r="C234" s="25" t="s">
        <v>4</v>
      </c>
      <c r="D234" s="18"/>
      <c r="E234" s="26">
        <v>1</v>
      </c>
      <c r="F234" s="27"/>
      <c r="G234" s="28"/>
      <c r="H234" s="18"/>
      <c r="I234" s="29">
        <f t="shared" si="45"/>
        <v>0</v>
      </c>
      <c r="J234" s="3"/>
      <c r="K234" s="2"/>
      <c r="L234" s="2"/>
      <c r="M234" s="2"/>
    </row>
    <row r="235" spans="1:13" ht="14.1" customHeight="1" x14ac:dyDescent="0.2">
      <c r="A235" s="18"/>
      <c r="B235" s="32"/>
      <c r="C235" s="48"/>
      <c r="D235" s="36"/>
      <c r="E235" s="77" t="s">
        <v>52</v>
      </c>
      <c r="F235" s="77"/>
      <c r="G235" s="77"/>
      <c r="H235" s="70"/>
      <c r="I235" s="71">
        <f>SUM(I211:I234)</f>
        <v>0</v>
      </c>
      <c r="J235" s="3"/>
      <c r="K235" s="2"/>
      <c r="L235" s="2"/>
      <c r="M235" s="2"/>
    </row>
    <row r="236" spans="1:13" ht="14.1" customHeight="1" x14ac:dyDescent="0.2">
      <c r="A236" s="75" t="s">
        <v>78</v>
      </c>
      <c r="B236" s="75"/>
      <c r="C236" s="75"/>
      <c r="D236" s="75"/>
      <c r="E236" s="75"/>
      <c r="F236" s="75"/>
      <c r="G236" s="75"/>
      <c r="H236" s="75"/>
      <c r="I236" s="76"/>
      <c r="J236" s="3"/>
      <c r="K236" s="2"/>
      <c r="L236" s="2"/>
      <c r="M236" s="2"/>
    </row>
    <row r="237" spans="1:13" ht="14.1" customHeight="1" x14ac:dyDescent="0.2">
      <c r="A237" s="63">
        <f>A234+1</f>
        <v>206</v>
      </c>
      <c r="B237" s="32" t="s">
        <v>21</v>
      </c>
      <c r="C237" s="25" t="s">
        <v>4</v>
      </c>
      <c r="D237" s="18"/>
      <c r="E237" s="26">
        <v>1</v>
      </c>
      <c r="F237" s="27"/>
      <c r="G237" s="28"/>
      <c r="H237" s="18"/>
      <c r="I237" s="29">
        <f t="shared" ref="I237:I257" si="48">E237*G237</f>
        <v>0</v>
      </c>
      <c r="J237" s="3"/>
      <c r="K237" s="2"/>
      <c r="L237" s="2"/>
      <c r="M237" s="2"/>
    </row>
    <row r="238" spans="1:13" ht="14.1" customHeight="1" x14ac:dyDescent="0.2">
      <c r="A238" s="63">
        <f>A237+1</f>
        <v>207</v>
      </c>
      <c r="B238" s="60" t="s">
        <v>63</v>
      </c>
      <c r="C238" s="25" t="s">
        <v>4</v>
      </c>
      <c r="D238" s="18"/>
      <c r="E238" s="26">
        <v>1</v>
      </c>
      <c r="F238" s="27"/>
      <c r="G238" s="28"/>
      <c r="H238" s="18"/>
      <c r="I238" s="29">
        <f t="shared" si="48"/>
        <v>0</v>
      </c>
      <c r="J238" s="3"/>
      <c r="K238" s="2"/>
      <c r="L238" s="2"/>
      <c r="M238" s="2"/>
    </row>
    <row r="239" spans="1:13" ht="14.1" customHeight="1" x14ac:dyDescent="0.2">
      <c r="A239" s="63">
        <f t="shared" ref="A239:A240" si="49">A238+1</f>
        <v>208</v>
      </c>
      <c r="B239" s="60" t="s">
        <v>65</v>
      </c>
      <c r="C239" s="25" t="s">
        <v>4</v>
      </c>
      <c r="D239" s="18"/>
      <c r="E239" s="26">
        <v>1</v>
      </c>
      <c r="F239" s="27"/>
      <c r="G239" s="28"/>
      <c r="H239" s="18"/>
      <c r="I239" s="29">
        <f t="shared" si="48"/>
        <v>0</v>
      </c>
      <c r="J239" s="3"/>
      <c r="K239" s="2"/>
      <c r="L239" s="2"/>
      <c r="M239" s="2"/>
    </row>
    <row r="240" spans="1:13" ht="14.1" customHeight="1" x14ac:dyDescent="0.2">
      <c r="A240" s="63">
        <f t="shared" si="49"/>
        <v>209</v>
      </c>
      <c r="B240" s="32" t="s">
        <v>69</v>
      </c>
      <c r="C240" s="25" t="s">
        <v>5</v>
      </c>
      <c r="D240" s="18"/>
      <c r="E240" s="26">
        <v>4</v>
      </c>
      <c r="F240" s="27"/>
      <c r="G240" s="28"/>
      <c r="H240" s="18"/>
      <c r="I240" s="29">
        <f t="shared" si="48"/>
        <v>0</v>
      </c>
      <c r="J240" s="3"/>
      <c r="K240" s="2"/>
      <c r="L240" s="2"/>
      <c r="M240" s="2"/>
    </row>
    <row r="241" spans="1:13" ht="14.1" customHeight="1" x14ac:dyDescent="0.2">
      <c r="A241" s="63">
        <f t="shared" ref="A241:A257" si="50">A240+1</f>
        <v>210</v>
      </c>
      <c r="B241" s="24" t="s">
        <v>22</v>
      </c>
      <c r="C241" s="25" t="s">
        <v>23</v>
      </c>
      <c r="D241" s="18"/>
      <c r="E241" s="26">
        <v>17</v>
      </c>
      <c r="F241" s="27"/>
      <c r="G241" s="28"/>
      <c r="H241" s="18"/>
      <c r="I241" s="29">
        <f t="shared" si="48"/>
        <v>0</v>
      </c>
      <c r="J241" s="3"/>
      <c r="K241" s="2"/>
      <c r="L241" s="2"/>
      <c r="M241" s="2"/>
    </row>
    <row r="242" spans="1:13" ht="14.1" customHeight="1" x14ac:dyDescent="0.2">
      <c r="A242" s="63">
        <f t="shared" si="50"/>
        <v>211</v>
      </c>
      <c r="B242" s="30" t="s">
        <v>27</v>
      </c>
      <c r="C242" s="31" t="s">
        <v>7</v>
      </c>
      <c r="D242" s="18"/>
      <c r="E242" s="26">
        <v>12</v>
      </c>
      <c r="F242" s="27"/>
      <c r="G242" s="28"/>
      <c r="H242" s="18"/>
      <c r="I242" s="29">
        <f t="shared" si="48"/>
        <v>0</v>
      </c>
      <c r="J242" s="3"/>
      <c r="K242" s="2"/>
      <c r="L242" s="2"/>
      <c r="M242" s="2"/>
    </row>
    <row r="243" spans="1:13" ht="14.1" customHeight="1" x14ac:dyDescent="0.2">
      <c r="A243" s="63">
        <f t="shared" si="50"/>
        <v>212</v>
      </c>
      <c r="B243" s="30" t="s">
        <v>31</v>
      </c>
      <c r="C243" s="31" t="s">
        <v>5</v>
      </c>
      <c r="D243" s="18"/>
      <c r="E243" s="26">
        <v>3</v>
      </c>
      <c r="F243" s="27"/>
      <c r="G243" s="28"/>
      <c r="H243" s="18"/>
      <c r="I243" s="29">
        <f t="shared" si="48"/>
        <v>0</v>
      </c>
      <c r="J243" s="3"/>
      <c r="K243" s="2"/>
      <c r="L243" s="2"/>
      <c r="M243" s="2"/>
    </row>
    <row r="244" spans="1:13" ht="14.1" customHeight="1" x14ac:dyDescent="0.2">
      <c r="A244" s="63">
        <f t="shared" si="50"/>
        <v>213</v>
      </c>
      <c r="B244" s="30" t="s">
        <v>33</v>
      </c>
      <c r="C244" s="31" t="s">
        <v>5</v>
      </c>
      <c r="D244" s="18"/>
      <c r="E244" s="26">
        <v>4</v>
      </c>
      <c r="F244" s="27"/>
      <c r="G244" s="28"/>
      <c r="H244" s="18"/>
      <c r="I244" s="29">
        <f t="shared" si="48"/>
        <v>0</v>
      </c>
      <c r="J244" s="3"/>
      <c r="K244" s="2"/>
      <c r="L244" s="2"/>
      <c r="M244" s="2"/>
    </row>
    <row r="245" spans="1:13" ht="14.1" customHeight="1" x14ac:dyDescent="0.2">
      <c r="A245" s="63">
        <f t="shared" si="50"/>
        <v>214</v>
      </c>
      <c r="B245" s="32" t="s">
        <v>37</v>
      </c>
      <c r="C245" s="31" t="s">
        <v>34</v>
      </c>
      <c r="D245" s="18"/>
      <c r="E245" s="26">
        <v>735</v>
      </c>
      <c r="F245" s="27"/>
      <c r="G245" s="28"/>
      <c r="H245" s="18"/>
      <c r="I245" s="29">
        <f t="shared" si="48"/>
        <v>0</v>
      </c>
      <c r="J245" s="3"/>
      <c r="K245" s="2"/>
      <c r="L245" s="2"/>
      <c r="M245" s="2"/>
    </row>
    <row r="246" spans="1:13" ht="14.1" customHeight="1" x14ac:dyDescent="0.2">
      <c r="A246" s="63">
        <f t="shared" si="50"/>
        <v>215</v>
      </c>
      <c r="B246" s="30" t="s">
        <v>62</v>
      </c>
      <c r="C246" s="31" t="s">
        <v>34</v>
      </c>
      <c r="D246" s="18"/>
      <c r="E246" s="26">
        <f>12986+12069</f>
        <v>25055</v>
      </c>
      <c r="F246" s="27"/>
      <c r="G246" s="28"/>
      <c r="H246" s="18"/>
      <c r="I246" s="29">
        <f t="shared" si="48"/>
        <v>0</v>
      </c>
      <c r="J246" s="3"/>
      <c r="K246" s="2"/>
      <c r="L246" s="2"/>
      <c r="M246" s="2"/>
    </row>
    <row r="247" spans="1:13" ht="14.1" customHeight="1" x14ac:dyDescent="0.2">
      <c r="A247" s="63">
        <f t="shared" si="50"/>
        <v>216</v>
      </c>
      <c r="B247" s="30" t="s">
        <v>59</v>
      </c>
      <c r="C247" s="31" t="s">
        <v>34</v>
      </c>
      <c r="D247" s="18"/>
      <c r="E247" s="26">
        <f>1608+336</f>
        <v>1944</v>
      </c>
      <c r="F247" s="27"/>
      <c r="G247" s="28"/>
      <c r="H247" s="18"/>
      <c r="I247" s="29">
        <f t="shared" si="48"/>
        <v>0</v>
      </c>
      <c r="J247" s="3"/>
      <c r="K247" s="2"/>
      <c r="L247" s="2"/>
      <c r="M247" s="2"/>
    </row>
    <row r="248" spans="1:13" ht="14.1" customHeight="1" x14ac:dyDescent="0.2">
      <c r="A248" s="63">
        <f t="shared" si="50"/>
        <v>217</v>
      </c>
      <c r="B248" s="30" t="s">
        <v>35</v>
      </c>
      <c r="C248" s="31" t="s">
        <v>34</v>
      </c>
      <c r="D248" s="18"/>
      <c r="E248" s="26">
        <v>1944</v>
      </c>
      <c r="F248" s="27"/>
      <c r="G248" s="28"/>
      <c r="H248" s="18"/>
      <c r="I248" s="29">
        <f t="shared" si="48"/>
        <v>0</v>
      </c>
      <c r="J248" s="3"/>
      <c r="K248" s="2"/>
      <c r="L248" s="2"/>
      <c r="M248" s="2"/>
    </row>
    <row r="249" spans="1:13" ht="14.1" customHeight="1" x14ac:dyDescent="0.2">
      <c r="A249" s="63">
        <f t="shared" si="50"/>
        <v>218</v>
      </c>
      <c r="B249" s="30" t="s">
        <v>55</v>
      </c>
      <c r="C249" s="31" t="s">
        <v>6</v>
      </c>
      <c r="D249" s="18"/>
      <c r="E249" s="26">
        <f>127+125</f>
        <v>252</v>
      </c>
      <c r="F249" s="27"/>
      <c r="G249" s="28"/>
      <c r="H249" s="18"/>
      <c r="I249" s="29">
        <f t="shared" si="48"/>
        <v>0</v>
      </c>
      <c r="J249" s="3"/>
      <c r="K249" s="2"/>
      <c r="L249" s="2"/>
      <c r="M249" s="2"/>
    </row>
    <row r="250" spans="1:13" ht="14.1" customHeight="1" x14ac:dyDescent="0.2">
      <c r="A250" s="63">
        <f t="shared" si="50"/>
        <v>219</v>
      </c>
      <c r="B250" s="30" t="s">
        <v>36</v>
      </c>
      <c r="C250" s="31" t="s">
        <v>6</v>
      </c>
      <c r="D250" s="18"/>
      <c r="E250" s="26">
        <f>44+14</f>
        <v>58</v>
      </c>
      <c r="F250" s="27"/>
      <c r="G250" s="28"/>
      <c r="H250" s="18"/>
      <c r="I250" s="29">
        <f t="shared" si="48"/>
        <v>0</v>
      </c>
      <c r="J250" s="3"/>
      <c r="K250" s="2"/>
      <c r="L250" s="2"/>
      <c r="M250" s="2"/>
    </row>
    <row r="251" spans="1:13" ht="14.1" customHeight="1" x14ac:dyDescent="0.2">
      <c r="A251" s="63">
        <f t="shared" si="50"/>
        <v>220</v>
      </c>
      <c r="B251" s="33" t="s">
        <v>38</v>
      </c>
      <c r="C251" s="31" t="s">
        <v>40</v>
      </c>
      <c r="D251" s="18"/>
      <c r="E251" s="45">
        <v>2.7</v>
      </c>
      <c r="F251" s="27"/>
      <c r="G251" s="72"/>
      <c r="H251" s="18"/>
      <c r="I251" s="29">
        <f t="shared" si="48"/>
        <v>0</v>
      </c>
      <c r="J251" s="3"/>
      <c r="K251" s="2"/>
      <c r="L251" s="2"/>
      <c r="M251" s="2"/>
    </row>
    <row r="252" spans="1:13" ht="14.1" customHeight="1" x14ac:dyDescent="0.2">
      <c r="A252" s="63">
        <f t="shared" si="50"/>
        <v>221</v>
      </c>
      <c r="B252" s="33" t="s">
        <v>39</v>
      </c>
      <c r="C252" s="31" t="s">
        <v>34</v>
      </c>
      <c r="D252" s="18"/>
      <c r="E252" s="26">
        <v>120</v>
      </c>
      <c r="F252" s="27"/>
      <c r="G252" s="28"/>
      <c r="H252" s="18"/>
      <c r="I252" s="29">
        <f t="shared" si="48"/>
        <v>0</v>
      </c>
      <c r="J252" s="3"/>
      <c r="K252" s="2"/>
      <c r="L252" s="2"/>
      <c r="M252" s="2"/>
    </row>
    <row r="253" spans="1:13" ht="14.1" customHeight="1" x14ac:dyDescent="0.2">
      <c r="A253" s="63">
        <f t="shared" si="50"/>
        <v>222</v>
      </c>
      <c r="B253" s="30" t="s">
        <v>42</v>
      </c>
      <c r="C253" s="31" t="s">
        <v>7</v>
      </c>
      <c r="D253" s="18"/>
      <c r="E253" s="26">
        <v>40</v>
      </c>
      <c r="F253" s="27"/>
      <c r="G253" s="28"/>
      <c r="H253" s="18"/>
      <c r="I253" s="29">
        <f t="shared" si="48"/>
        <v>0</v>
      </c>
      <c r="J253" s="3"/>
      <c r="K253" s="2"/>
      <c r="L253" s="2"/>
      <c r="M253" s="2"/>
    </row>
    <row r="254" spans="1:13" ht="14.1" customHeight="1" x14ac:dyDescent="0.2">
      <c r="A254" s="63">
        <f t="shared" si="50"/>
        <v>223</v>
      </c>
      <c r="B254" s="30" t="s">
        <v>44</v>
      </c>
      <c r="C254" s="25" t="s">
        <v>4</v>
      </c>
      <c r="D254" s="18"/>
      <c r="E254" s="26">
        <v>1</v>
      </c>
      <c r="F254" s="27"/>
      <c r="G254" s="28"/>
      <c r="H254" s="18"/>
      <c r="I254" s="29">
        <f t="shared" si="48"/>
        <v>0</v>
      </c>
      <c r="J254" s="3"/>
      <c r="K254" s="2"/>
      <c r="L254" s="2"/>
      <c r="M254" s="2"/>
    </row>
    <row r="255" spans="1:13" ht="14.1" customHeight="1" x14ac:dyDescent="0.2">
      <c r="A255" s="63">
        <f t="shared" si="50"/>
        <v>224</v>
      </c>
      <c r="B255" s="24" t="s">
        <v>45</v>
      </c>
      <c r="C255" s="31" t="s">
        <v>7</v>
      </c>
      <c r="D255" s="18"/>
      <c r="E255" s="26">
        <f>10430+10382</f>
        <v>20812</v>
      </c>
      <c r="F255" s="27"/>
      <c r="G255" s="28"/>
      <c r="H255" s="18"/>
      <c r="I255" s="29">
        <f t="shared" si="48"/>
        <v>0</v>
      </c>
      <c r="J255" s="3"/>
      <c r="K255" s="2"/>
      <c r="L255" s="2"/>
      <c r="M255" s="2"/>
    </row>
    <row r="256" spans="1:13" ht="14.1" customHeight="1" x14ac:dyDescent="0.2">
      <c r="A256" s="63">
        <f t="shared" si="50"/>
        <v>225</v>
      </c>
      <c r="B256" s="24" t="s">
        <v>47</v>
      </c>
      <c r="C256" s="31" t="s">
        <v>7</v>
      </c>
      <c r="D256" s="18"/>
      <c r="E256" s="26">
        <v>20812</v>
      </c>
      <c r="F256" s="27"/>
      <c r="G256" s="28"/>
      <c r="H256" s="18"/>
      <c r="I256" s="29">
        <f t="shared" si="48"/>
        <v>0</v>
      </c>
      <c r="J256" s="3"/>
      <c r="K256" s="2"/>
      <c r="L256" s="2"/>
      <c r="M256" s="2"/>
    </row>
    <row r="257" spans="1:13" ht="14.1" customHeight="1" x14ac:dyDescent="0.2">
      <c r="A257" s="63">
        <f t="shared" si="50"/>
        <v>226</v>
      </c>
      <c r="B257" s="32" t="s">
        <v>9</v>
      </c>
      <c r="C257" s="25" t="s">
        <v>4</v>
      </c>
      <c r="D257" s="18"/>
      <c r="E257" s="26">
        <v>1</v>
      </c>
      <c r="F257" s="27"/>
      <c r="G257" s="28"/>
      <c r="H257" s="18"/>
      <c r="I257" s="29">
        <f t="shared" si="48"/>
        <v>0</v>
      </c>
      <c r="J257" s="3"/>
      <c r="K257" s="2"/>
      <c r="L257" s="2"/>
      <c r="M257" s="2"/>
    </row>
    <row r="258" spans="1:13" ht="14.1" customHeight="1" x14ac:dyDescent="0.2">
      <c r="A258" s="18"/>
      <c r="B258" s="32"/>
      <c r="C258" s="48"/>
      <c r="D258" s="36"/>
      <c r="E258" s="77" t="s">
        <v>52</v>
      </c>
      <c r="F258" s="77"/>
      <c r="G258" s="77"/>
      <c r="H258" s="70"/>
      <c r="I258" s="71">
        <f>SUM(I237:I257)</f>
        <v>0</v>
      </c>
      <c r="J258" s="3"/>
      <c r="K258" s="2"/>
      <c r="L258" s="2"/>
      <c r="M258" s="2"/>
    </row>
    <row r="259" spans="1:13" ht="14.1" customHeight="1" x14ac:dyDescent="0.2">
      <c r="A259" s="75" t="s">
        <v>79</v>
      </c>
      <c r="B259" s="75"/>
      <c r="C259" s="75"/>
      <c r="D259" s="75"/>
      <c r="E259" s="75"/>
      <c r="F259" s="75"/>
      <c r="G259" s="75"/>
      <c r="H259" s="75"/>
      <c r="I259" s="76"/>
      <c r="J259" s="3"/>
      <c r="K259" s="2"/>
      <c r="L259" s="2"/>
      <c r="M259" s="2"/>
    </row>
    <row r="260" spans="1:13" ht="14.1" customHeight="1" x14ac:dyDescent="0.2">
      <c r="A260" s="63">
        <f>A257+1</f>
        <v>227</v>
      </c>
      <c r="B260" s="32" t="s">
        <v>21</v>
      </c>
      <c r="C260" s="25" t="s">
        <v>4</v>
      </c>
      <c r="D260" s="18"/>
      <c r="E260" s="26">
        <v>1</v>
      </c>
      <c r="F260" s="27"/>
      <c r="G260" s="28"/>
      <c r="H260" s="18"/>
      <c r="I260" s="29">
        <f t="shared" ref="I260:I280" si="51">E260*G260</f>
        <v>0</v>
      </c>
      <c r="J260" s="3"/>
      <c r="K260" s="2"/>
      <c r="L260" s="2"/>
      <c r="M260" s="2"/>
    </row>
    <row r="261" spans="1:13" ht="14.1" customHeight="1" x14ac:dyDescent="0.2">
      <c r="A261" s="63">
        <f>A260+1</f>
        <v>228</v>
      </c>
      <c r="B261" s="60" t="s">
        <v>63</v>
      </c>
      <c r="C261" s="25" t="s">
        <v>4</v>
      </c>
      <c r="D261" s="18"/>
      <c r="E261" s="26">
        <v>1</v>
      </c>
      <c r="F261" s="27"/>
      <c r="G261" s="28"/>
      <c r="H261" s="18"/>
      <c r="I261" s="29">
        <f t="shared" si="51"/>
        <v>0</v>
      </c>
      <c r="J261" s="3"/>
      <c r="K261" s="2"/>
      <c r="L261" s="2"/>
      <c r="M261" s="2"/>
    </row>
    <row r="262" spans="1:13" ht="14.1" customHeight="1" x14ac:dyDescent="0.2">
      <c r="A262" s="63">
        <f>A261+1</f>
        <v>229</v>
      </c>
      <c r="B262" s="60" t="s">
        <v>65</v>
      </c>
      <c r="C262" s="25" t="s">
        <v>4</v>
      </c>
      <c r="D262" s="18"/>
      <c r="E262" s="26">
        <v>1</v>
      </c>
      <c r="F262" s="27"/>
      <c r="G262" s="28"/>
      <c r="H262" s="18"/>
      <c r="I262" s="29">
        <f t="shared" si="51"/>
        <v>0</v>
      </c>
      <c r="J262" s="3"/>
      <c r="K262" s="2"/>
      <c r="L262" s="2"/>
      <c r="M262" s="2"/>
    </row>
    <row r="263" spans="1:13" ht="14.1" customHeight="1" x14ac:dyDescent="0.2">
      <c r="A263" s="63">
        <f>A262+1</f>
        <v>230</v>
      </c>
      <c r="B263" s="32" t="s">
        <v>69</v>
      </c>
      <c r="C263" s="25" t="s">
        <v>5</v>
      </c>
      <c r="D263" s="18"/>
      <c r="E263" s="26">
        <v>5</v>
      </c>
      <c r="F263" s="27"/>
      <c r="G263" s="28"/>
      <c r="H263" s="18"/>
      <c r="I263" s="29">
        <f t="shared" si="51"/>
        <v>0</v>
      </c>
      <c r="J263" s="3"/>
      <c r="K263" s="2"/>
      <c r="L263" s="2"/>
      <c r="M263" s="2"/>
    </row>
    <row r="264" spans="1:13" ht="14.1" customHeight="1" x14ac:dyDescent="0.2">
      <c r="A264" s="63">
        <f t="shared" ref="A264:A280" si="52">A263+1</f>
        <v>231</v>
      </c>
      <c r="B264" s="24" t="s">
        <v>22</v>
      </c>
      <c r="C264" s="25" t="s">
        <v>23</v>
      </c>
      <c r="D264" s="18"/>
      <c r="E264" s="26">
        <v>69</v>
      </c>
      <c r="F264" s="27"/>
      <c r="G264" s="28"/>
      <c r="H264" s="18"/>
      <c r="I264" s="29">
        <f t="shared" si="51"/>
        <v>0</v>
      </c>
      <c r="J264" s="3"/>
      <c r="K264" s="2"/>
      <c r="L264" s="2"/>
      <c r="M264" s="2"/>
    </row>
    <row r="265" spans="1:13" ht="14.1" customHeight="1" x14ac:dyDescent="0.2">
      <c r="A265" s="63">
        <f t="shared" si="52"/>
        <v>232</v>
      </c>
      <c r="B265" s="30" t="s">
        <v>27</v>
      </c>
      <c r="C265" s="31" t="s">
        <v>7</v>
      </c>
      <c r="D265" s="18"/>
      <c r="E265" s="26">
        <v>16</v>
      </c>
      <c r="F265" s="27"/>
      <c r="G265" s="28"/>
      <c r="H265" s="18"/>
      <c r="I265" s="29">
        <f t="shared" si="51"/>
        <v>0</v>
      </c>
      <c r="J265" s="3"/>
      <c r="K265" s="2"/>
      <c r="L265" s="2"/>
      <c r="M265" s="2"/>
    </row>
    <row r="266" spans="1:13" ht="14.1" customHeight="1" x14ac:dyDescent="0.2">
      <c r="A266" s="63">
        <f t="shared" si="52"/>
        <v>233</v>
      </c>
      <c r="B266" s="30" t="s">
        <v>31</v>
      </c>
      <c r="C266" s="31" t="s">
        <v>5</v>
      </c>
      <c r="D266" s="18"/>
      <c r="E266" s="26">
        <v>3</v>
      </c>
      <c r="F266" s="27"/>
      <c r="G266" s="28"/>
      <c r="H266" s="18"/>
      <c r="I266" s="29">
        <f t="shared" si="51"/>
        <v>0</v>
      </c>
      <c r="J266" s="3"/>
      <c r="K266" s="2"/>
      <c r="L266" s="2"/>
      <c r="M266" s="2"/>
    </row>
    <row r="267" spans="1:13" ht="14.1" customHeight="1" x14ac:dyDescent="0.2">
      <c r="A267" s="63">
        <f t="shared" si="52"/>
        <v>234</v>
      </c>
      <c r="B267" s="30" t="s">
        <v>33</v>
      </c>
      <c r="C267" s="31" t="s">
        <v>5</v>
      </c>
      <c r="D267" s="18"/>
      <c r="E267" s="26">
        <v>1</v>
      </c>
      <c r="F267" s="27"/>
      <c r="G267" s="28"/>
      <c r="H267" s="18"/>
      <c r="I267" s="29">
        <f t="shared" si="51"/>
        <v>0</v>
      </c>
      <c r="J267" s="3"/>
      <c r="K267" s="2"/>
      <c r="L267" s="2"/>
      <c r="M267" s="2"/>
    </row>
    <row r="268" spans="1:13" ht="14.1" customHeight="1" x14ac:dyDescent="0.2">
      <c r="A268" s="63">
        <f t="shared" si="52"/>
        <v>235</v>
      </c>
      <c r="B268" s="32" t="s">
        <v>37</v>
      </c>
      <c r="C268" s="31" t="s">
        <v>34</v>
      </c>
      <c r="D268" s="18"/>
      <c r="E268" s="26">
        <v>252</v>
      </c>
      <c r="F268" s="27"/>
      <c r="G268" s="28"/>
      <c r="H268" s="18"/>
      <c r="I268" s="29">
        <f t="shared" si="51"/>
        <v>0</v>
      </c>
      <c r="J268" s="3"/>
      <c r="K268" s="2"/>
      <c r="L268" s="2"/>
      <c r="M268" s="2"/>
    </row>
    <row r="269" spans="1:13" ht="14.1" customHeight="1" x14ac:dyDescent="0.2">
      <c r="A269" s="63">
        <f t="shared" si="52"/>
        <v>236</v>
      </c>
      <c r="B269" s="30" t="s">
        <v>62</v>
      </c>
      <c r="C269" s="31" t="s">
        <v>34</v>
      </c>
      <c r="D269" s="18"/>
      <c r="E269" s="26">
        <v>13155</v>
      </c>
      <c r="F269" s="27"/>
      <c r="G269" s="28"/>
      <c r="H269" s="18"/>
      <c r="I269" s="29">
        <f t="shared" si="51"/>
        <v>0</v>
      </c>
      <c r="J269" s="3"/>
      <c r="K269" s="2"/>
      <c r="L269" s="2"/>
      <c r="M269" s="2"/>
    </row>
    <row r="270" spans="1:13" ht="14.1" customHeight="1" x14ac:dyDescent="0.2">
      <c r="A270" s="63">
        <f t="shared" si="52"/>
        <v>237</v>
      </c>
      <c r="B270" s="30" t="s">
        <v>59</v>
      </c>
      <c r="C270" s="31" t="s">
        <v>34</v>
      </c>
      <c r="D270" s="18"/>
      <c r="E270" s="26">
        <v>336</v>
      </c>
      <c r="F270" s="27"/>
      <c r="G270" s="28"/>
      <c r="H270" s="18"/>
      <c r="I270" s="29">
        <f t="shared" si="51"/>
        <v>0</v>
      </c>
      <c r="J270" s="3"/>
      <c r="K270" s="2"/>
      <c r="L270" s="2"/>
      <c r="M270" s="2"/>
    </row>
    <row r="271" spans="1:13" ht="14.1" customHeight="1" x14ac:dyDescent="0.2">
      <c r="A271" s="63">
        <f t="shared" si="52"/>
        <v>238</v>
      </c>
      <c r="B271" s="30" t="s">
        <v>35</v>
      </c>
      <c r="C271" s="31" t="s">
        <v>34</v>
      </c>
      <c r="D271" s="18"/>
      <c r="E271" s="26">
        <v>336</v>
      </c>
      <c r="F271" s="27"/>
      <c r="G271" s="28"/>
      <c r="H271" s="18"/>
      <c r="I271" s="29">
        <f t="shared" si="51"/>
        <v>0</v>
      </c>
      <c r="J271" s="3"/>
      <c r="K271" s="2"/>
      <c r="L271" s="2"/>
      <c r="M271" s="2"/>
    </row>
    <row r="272" spans="1:13" ht="14.1" customHeight="1" x14ac:dyDescent="0.2">
      <c r="A272" s="63">
        <f t="shared" si="52"/>
        <v>239</v>
      </c>
      <c r="B272" s="30" t="s">
        <v>55</v>
      </c>
      <c r="C272" s="31" t="s">
        <v>6</v>
      </c>
      <c r="D272" s="18"/>
      <c r="E272" s="26">
        <v>133</v>
      </c>
      <c r="F272" s="27"/>
      <c r="G272" s="28"/>
      <c r="H272" s="18"/>
      <c r="I272" s="29">
        <f t="shared" si="51"/>
        <v>0</v>
      </c>
      <c r="J272" s="3"/>
      <c r="K272" s="2"/>
      <c r="L272" s="2"/>
      <c r="M272" s="2"/>
    </row>
    <row r="273" spans="1:13" ht="14.1" customHeight="1" x14ac:dyDescent="0.2">
      <c r="A273" s="63">
        <f t="shared" si="52"/>
        <v>240</v>
      </c>
      <c r="B273" s="30" t="s">
        <v>36</v>
      </c>
      <c r="C273" s="31" t="s">
        <v>6</v>
      </c>
      <c r="D273" s="18"/>
      <c r="E273" s="26">
        <v>18</v>
      </c>
      <c r="F273" s="27"/>
      <c r="G273" s="28"/>
      <c r="H273" s="18"/>
      <c r="I273" s="29">
        <f t="shared" si="51"/>
        <v>0</v>
      </c>
      <c r="J273" s="3"/>
      <c r="K273" s="2"/>
      <c r="L273" s="2"/>
      <c r="M273" s="2"/>
    </row>
    <row r="274" spans="1:13" ht="14.1" customHeight="1" x14ac:dyDescent="0.2">
      <c r="A274" s="63">
        <f t="shared" si="52"/>
        <v>241</v>
      </c>
      <c r="B274" s="33" t="s">
        <v>38</v>
      </c>
      <c r="C274" s="31" t="s">
        <v>40</v>
      </c>
      <c r="D274" s="18"/>
      <c r="E274" s="45">
        <v>2.7</v>
      </c>
      <c r="F274" s="27"/>
      <c r="G274" s="72"/>
      <c r="H274" s="18"/>
      <c r="I274" s="29">
        <f t="shared" si="51"/>
        <v>0</v>
      </c>
      <c r="J274" s="3"/>
      <c r="K274" s="2"/>
      <c r="L274" s="2"/>
      <c r="M274" s="2"/>
    </row>
    <row r="275" spans="1:13" ht="14.1" customHeight="1" x14ac:dyDescent="0.2">
      <c r="A275" s="63">
        <f t="shared" si="52"/>
        <v>242</v>
      </c>
      <c r="B275" s="33" t="s">
        <v>39</v>
      </c>
      <c r="C275" s="31" t="s">
        <v>34</v>
      </c>
      <c r="D275" s="18"/>
      <c r="E275" s="26">
        <v>120</v>
      </c>
      <c r="F275" s="27"/>
      <c r="G275" s="28"/>
      <c r="H275" s="18"/>
      <c r="I275" s="29">
        <f t="shared" si="51"/>
        <v>0</v>
      </c>
      <c r="J275" s="3"/>
      <c r="K275" s="2"/>
      <c r="L275" s="2"/>
      <c r="M275" s="2"/>
    </row>
    <row r="276" spans="1:13" ht="14.1" customHeight="1" x14ac:dyDescent="0.2">
      <c r="A276" s="63">
        <f t="shared" si="52"/>
        <v>243</v>
      </c>
      <c r="B276" s="30" t="s">
        <v>42</v>
      </c>
      <c r="C276" s="31" t="s">
        <v>7</v>
      </c>
      <c r="D276" s="18"/>
      <c r="E276" s="26">
        <v>80</v>
      </c>
      <c r="F276" s="27"/>
      <c r="G276" s="28"/>
      <c r="H276" s="18"/>
      <c r="I276" s="29">
        <f t="shared" si="51"/>
        <v>0</v>
      </c>
      <c r="J276" s="3"/>
      <c r="K276" s="2"/>
      <c r="L276" s="2"/>
      <c r="M276" s="2"/>
    </row>
    <row r="277" spans="1:13" ht="14.1" customHeight="1" x14ac:dyDescent="0.2">
      <c r="A277" s="63">
        <f t="shared" si="52"/>
        <v>244</v>
      </c>
      <c r="B277" s="30" t="s">
        <v>44</v>
      </c>
      <c r="C277" s="25" t="s">
        <v>4</v>
      </c>
      <c r="D277" s="18"/>
      <c r="E277" s="26">
        <v>1</v>
      </c>
      <c r="F277" s="27"/>
      <c r="G277" s="28"/>
      <c r="H277" s="18"/>
      <c r="I277" s="29">
        <f t="shared" si="51"/>
        <v>0</v>
      </c>
      <c r="J277" s="3"/>
      <c r="K277" s="2"/>
      <c r="L277" s="2"/>
      <c r="M277" s="2"/>
    </row>
    <row r="278" spans="1:13" ht="14.1" customHeight="1" x14ac:dyDescent="0.2">
      <c r="A278" s="63">
        <f t="shared" si="52"/>
        <v>245</v>
      </c>
      <c r="B278" s="24" t="s">
        <v>45</v>
      </c>
      <c r="C278" s="31" t="s">
        <v>7</v>
      </c>
      <c r="D278" s="18"/>
      <c r="E278" s="26">
        <v>10384</v>
      </c>
      <c r="F278" s="27"/>
      <c r="G278" s="28"/>
      <c r="H278" s="18"/>
      <c r="I278" s="29">
        <f t="shared" si="51"/>
        <v>0</v>
      </c>
      <c r="J278" s="3"/>
      <c r="K278" s="2"/>
      <c r="L278" s="2"/>
      <c r="M278" s="2"/>
    </row>
    <row r="279" spans="1:13" ht="14.1" customHeight="1" x14ac:dyDescent="0.2">
      <c r="A279" s="63">
        <f t="shared" si="52"/>
        <v>246</v>
      </c>
      <c r="B279" s="24" t="s">
        <v>47</v>
      </c>
      <c r="C279" s="31" t="s">
        <v>7</v>
      </c>
      <c r="D279" s="18"/>
      <c r="E279" s="26">
        <v>10384</v>
      </c>
      <c r="F279" s="27"/>
      <c r="G279" s="28"/>
      <c r="H279" s="18"/>
      <c r="I279" s="29">
        <f t="shared" si="51"/>
        <v>0</v>
      </c>
      <c r="J279" s="3"/>
      <c r="K279" s="2"/>
      <c r="L279" s="2"/>
      <c r="M279" s="2"/>
    </row>
    <row r="280" spans="1:13" ht="14.1" customHeight="1" x14ac:dyDescent="0.2">
      <c r="A280" s="63">
        <f t="shared" si="52"/>
        <v>247</v>
      </c>
      <c r="B280" s="32" t="s">
        <v>9</v>
      </c>
      <c r="C280" s="25" t="s">
        <v>4</v>
      </c>
      <c r="D280" s="18"/>
      <c r="E280" s="26">
        <v>1</v>
      </c>
      <c r="F280" s="27"/>
      <c r="G280" s="28"/>
      <c r="H280" s="18"/>
      <c r="I280" s="29">
        <f t="shared" si="51"/>
        <v>0</v>
      </c>
      <c r="J280" s="3"/>
      <c r="K280" s="2"/>
      <c r="L280" s="2"/>
      <c r="M280" s="2"/>
    </row>
    <row r="281" spans="1:13" ht="14.1" customHeight="1" x14ac:dyDescent="0.2">
      <c r="A281" s="18"/>
      <c r="B281" s="32"/>
      <c r="C281" s="48"/>
      <c r="D281" s="36"/>
      <c r="E281" s="77" t="s">
        <v>52</v>
      </c>
      <c r="F281" s="77"/>
      <c r="G281" s="77"/>
      <c r="H281" s="70"/>
      <c r="I281" s="71">
        <f>SUM(I260:I280)</f>
        <v>0</v>
      </c>
      <c r="J281" s="3"/>
      <c r="K281" s="2"/>
      <c r="L281" s="2"/>
      <c r="M281" s="2"/>
    </row>
    <row r="282" spans="1:13" ht="14.1" customHeight="1" x14ac:dyDescent="0.2">
      <c r="A282" s="75" t="s">
        <v>80</v>
      </c>
      <c r="B282" s="75"/>
      <c r="C282" s="75"/>
      <c r="D282" s="75"/>
      <c r="E282" s="75"/>
      <c r="F282" s="75"/>
      <c r="G282" s="75"/>
      <c r="H282" s="75"/>
      <c r="I282" s="76"/>
      <c r="J282" s="3"/>
      <c r="K282" s="2"/>
      <c r="L282" s="2"/>
      <c r="M282" s="2"/>
    </row>
    <row r="283" spans="1:13" ht="14.1" customHeight="1" x14ac:dyDescent="0.2">
      <c r="A283" s="63">
        <f>A280+1</f>
        <v>248</v>
      </c>
      <c r="B283" s="60" t="s">
        <v>63</v>
      </c>
      <c r="C283" s="25" t="s">
        <v>4</v>
      </c>
      <c r="D283" s="18"/>
      <c r="E283" s="26">
        <v>1</v>
      </c>
      <c r="F283" s="27"/>
      <c r="G283" s="28"/>
      <c r="H283" s="18"/>
      <c r="I283" s="29">
        <f t="shared" ref="I283:I284" si="53">E283*G283</f>
        <v>0</v>
      </c>
      <c r="J283" s="3"/>
      <c r="K283" s="2"/>
      <c r="L283" s="2"/>
      <c r="M283" s="2"/>
    </row>
    <row r="284" spans="1:13" ht="14.1" customHeight="1" x14ac:dyDescent="0.2">
      <c r="A284" s="63">
        <f>A283+1</f>
        <v>249</v>
      </c>
      <c r="B284" s="60" t="s">
        <v>65</v>
      </c>
      <c r="C284" s="25" t="s">
        <v>4</v>
      </c>
      <c r="D284" s="18"/>
      <c r="E284" s="26">
        <v>1</v>
      </c>
      <c r="F284" s="27"/>
      <c r="G284" s="28"/>
      <c r="H284" s="18"/>
      <c r="I284" s="29">
        <f t="shared" si="53"/>
        <v>0</v>
      </c>
      <c r="J284" s="3"/>
      <c r="K284" s="2"/>
      <c r="L284" s="2"/>
      <c r="M284" s="2"/>
    </row>
    <row r="285" spans="1:13" ht="14.1" customHeight="1" x14ac:dyDescent="0.2">
      <c r="A285" s="63">
        <f t="shared" ref="A285:A286" si="54">A284+1</f>
        <v>250</v>
      </c>
      <c r="B285" s="32" t="s">
        <v>69</v>
      </c>
      <c r="C285" s="25" t="s">
        <v>5</v>
      </c>
      <c r="D285" s="18"/>
      <c r="E285" s="26">
        <v>1</v>
      </c>
      <c r="F285" s="27"/>
      <c r="G285" s="28"/>
      <c r="H285" s="18"/>
      <c r="I285" s="29">
        <f t="shared" ref="I285:I301" si="55">E285*G285</f>
        <v>0</v>
      </c>
      <c r="J285" s="3"/>
      <c r="K285" s="2"/>
      <c r="L285" s="2"/>
      <c r="M285" s="2"/>
    </row>
    <row r="286" spans="1:13" ht="14.1" customHeight="1" x14ac:dyDescent="0.2">
      <c r="A286" s="63">
        <f t="shared" si="54"/>
        <v>251</v>
      </c>
      <c r="B286" s="24" t="s">
        <v>22</v>
      </c>
      <c r="C286" s="25" t="s">
        <v>23</v>
      </c>
      <c r="D286" s="18"/>
      <c r="E286" s="26">
        <v>71</v>
      </c>
      <c r="F286" s="27"/>
      <c r="G286" s="28"/>
      <c r="H286" s="18"/>
      <c r="I286" s="29">
        <f t="shared" si="55"/>
        <v>0</v>
      </c>
      <c r="J286" s="3"/>
      <c r="K286" s="2"/>
      <c r="L286" s="2"/>
      <c r="M286" s="2"/>
    </row>
    <row r="287" spans="1:13" ht="14.1" customHeight="1" x14ac:dyDescent="0.2">
      <c r="A287" s="63">
        <f t="shared" ref="A286:A301" si="56">A286+1</f>
        <v>252</v>
      </c>
      <c r="B287" s="30" t="s">
        <v>33</v>
      </c>
      <c r="C287" s="31" t="s">
        <v>5</v>
      </c>
      <c r="D287" s="18"/>
      <c r="E287" s="26">
        <v>2</v>
      </c>
      <c r="F287" s="27"/>
      <c r="G287" s="28"/>
      <c r="H287" s="18"/>
      <c r="I287" s="29">
        <f t="shared" si="55"/>
        <v>0</v>
      </c>
      <c r="J287" s="3"/>
      <c r="K287" s="2"/>
      <c r="L287" s="2"/>
      <c r="M287" s="2"/>
    </row>
    <row r="288" spans="1:13" ht="14.1" customHeight="1" x14ac:dyDescent="0.2">
      <c r="A288" s="63">
        <f t="shared" si="56"/>
        <v>253</v>
      </c>
      <c r="B288" s="32" t="s">
        <v>37</v>
      </c>
      <c r="C288" s="31" t="s">
        <v>34</v>
      </c>
      <c r="D288" s="18"/>
      <c r="E288" s="26">
        <v>252</v>
      </c>
      <c r="F288" s="27"/>
      <c r="G288" s="28"/>
      <c r="H288" s="18"/>
      <c r="I288" s="29">
        <f t="shared" si="55"/>
        <v>0</v>
      </c>
      <c r="J288" s="3"/>
      <c r="K288" s="2"/>
      <c r="L288" s="2"/>
      <c r="M288" s="2"/>
    </row>
    <row r="289" spans="1:17" ht="14.1" customHeight="1" x14ac:dyDescent="0.2">
      <c r="A289" s="63">
        <f t="shared" si="56"/>
        <v>254</v>
      </c>
      <c r="B289" s="30" t="s">
        <v>62</v>
      </c>
      <c r="C289" s="31" t="s">
        <v>34</v>
      </c>
      <c r="D289" s="18"/>
      <c r="E289" s="26">
        <f>12901+6757</f>
        <v>19658</v>
      </c>
      <c r="F289" s="27"/>
      <c r="G289" s="28"/>
      <c r="H289" s="18"/>
      <c r="I289" s="29">
        <f t="shared" si="55"/>
        <v>0</v>
      </c>
      <c r="J289" s="3"/>
      <c r="K289" s="2"/>
      <c r="L289" s="2"/>
      <c r="M289" s="2"/>
    </row>
    <row r="290" spans="1:17" ht="14.1" customHeight="1" x14ac:dyDescent="0.2">
      <c r="A290" s="63">
        <f t="shared" si="56"/>
        <v>255</v>
      </c>
      <c r="B290" s="30" t="s">
        <v>59</v>
      </c>
      <c r="C290" s="31" t="s">
        <v>34</v>
      </c>
      <c r="D290" s="18"/>
      <c r="E290" s="26">
        <f>631+1094</f>
        <v>1725</v>
      </c>
      <c r="F290" s="27"/>
      <c r="G290" s="28"/>
      <c r="H290" s="18"/>
      <c r="I290" s="29">
        <f t="shared" si="55"/>
        <v>0</v>
      </c>
      <c r="J290" s="3"/>
      <c r="K290" s="2"/>
      <c r="L290" s="2"/>
      <c r="M290" s="2"/>
    </row>
    <row r="291" spans="1:17" ht="14.1" customHeight="1" x14ac:dyDescent="0.2">
      <c r="A291" s="63">
        <f t="shared" si="56"/>
        <v>256</v>
      </c>
      <c r="B291" s="30" t="s">
        <v>35</v>
      </c>
      <c r="C291" s="31" t="s">
        <v>34</v>
      </c>
      <c r="D291" s="18"/>
      <c r="E291" s="26">
        <v>1725</v>
      </c>
      <c r="F291" s="27"/>
      <c r="G291" s="28"/>
      <c r="H291" s="18"/>
      <c r="I291" s="29">
        <f t="shared" si="55"/>
        <v>0</v>
      </c>
      <c r="J291" s="3"/>
      <c r="K291" s="2"/>
      <c r="L291" s="2"/>
      <c r="M291" s="2"/>
    </row>
    <row r="292" spans="1:17" ht="14.1" customHeight="1" x14ac:dyDescent="0.2">
      <c r="A292" s="63">
        <f t="shared" si="56"/>
        <v>257</v>
      </c>
      <c r="B292" s="30" t="s">
        <v>55</v>
      </c>
      <c r="C292" s="31" t="s">
        <v>6</v>
      </c>
      <c r="D292" s="18"/>
      <c r="E292" s="26">
        <f>129+67</f>
        <v>196</v>
      </c>
      <c r="F292" s="27"/>
      <c r="G292" s="28"/>
      <c r="H292" s="18"/>
      <c r="I292" s="29">
        <f t="shared" si="55"/>
        <v>0</v>
      </c>
      <c r="J292" s="3"/>
      <c r="K292" s="2"/>
      <c r="L292" s="2"/>
      <c r="M292" s="2"/>
    </row>
    <row r="293" spans="1:17" ht="14.1" customHeight="1" x14ac:dyDescent="0.2">
      <c r="A293" s="63">
        <f t="shared" si="56"/>
        <v>258</v>
      </c>
      <c r="B293" s="30" t="s">
        <v>36</v>
      </c>
      <c r="C293" s="31" t="s">
        <v>6</v>
      </c>
      <c r="D293" s="18"/>
      <c r="E293" s="26">
        <f>32+30</f>
        <v>62</v>
      </c>
      <c r="F293" s="27"/>
      <c r="G293" s="28"/>
      <c r="H293" s="18"/>
      <c r="I293" s="29">
        <f t="shared" si="55"/>
        <v>0</v>
      </c>
      <c r="J293" s="3"/>
      <c r="K293" s="2"/>
      <c r="L293" s="2"/>
      <c r="M293" s="2"/>
    </row>
    <row r="294" spans="1:17" ht="14.1" customHeight="1" x14ac:dyDescent="0.2">
      <c r="A294" s="63">
        <f t="shared" si="56"/>
        <v>259</v>
      </c>
      <c r="B294" s="33" t="s">
        <v>38</v>
      </c>
      <c r="C294" s="31" t="s">
        <v>40</v>
      </c>
      <c r="D294" s="18"/>
      <c r="E294" s="45">
        <v>0.7</v>
      </c>
      <c r="F294" s="27"/>
      <c r="G294" s="72"/>
      <c r="H294" s="18"/>
      <c r="I294" s="29">
        <f t="shared" si="55"/>
        <v>0</v>
      </c>
      <c r="J294" s="3"/>
      <c r="K294" s="2"/>
      <c r="L294" s="2"/>
      <c r="M294" s="2"/>
    </row>
    <row r="295" spans="1:17" ht="14.1" customHeight="1" x14ac:dyDescent="0.2">
      <c r="A295" s="63">
        <f t="shared" si="56"/>
        <v>260</v>
      </c>
      <c r="B295" s="33" t="s">
        <v>39</v>
      </c>
      <c r="C295" s="31" t="s">
        <v>34</v>
      </c>
      <c r="D295" s="18"/>
      <c r="E295" s="26">
        <v>30</v>
      </c>
      <c r="F295" s="27"/>
      <c r="G295" s="28"/>
      <c r="H295" s="18"/>
      <c r="I295" s="29">
        <f t="shared" si="55"/>
        <v>0</v>
      </c>
      <c r="J295" s="3"/>
      <c r="K295" s="2"/>
      <c r="L295" s="2"/>
      <c r="M295" s="2"/>
    </row>
    <row r="296" spans="1:17" ht="14.1" customHeight="1" x14ac:dyDescent="0.2">
      <c r="A296" s="63">
        <f t="shared" si="56"/>
        <v>261</v>
      </c>
      <c r="B296" s="30" t="s">
        <v>42</v>
      </c>
      <c r="C296" s="31" t="s">
        <v>7</v>
      </c>
      <c r="D296" s="18"/>
      <c r="E296" s="26">
        <v>20</v>
      </c>
      <c r="F296" s="27"/>
      <c r="G296" s="28"/>
      <c r="H296" s="18"/>
      <c r="I296" s="29">
        <f t="shared" si="55"/>
        <v>0</v>
      </c>
      <c r="J296" s="3"/>
      <c r="K296" s="2"/>
      <c r="L296" s="2"/>
      <c r="M296" s="2"/>
    </row>
    <row r="297" spans="1:17" ht="14.1" customHeight="1" x14ac:dyDescent="0.2">
      <c r="A297" s="63">
        <f t="shared" si="56"/>
        <v>262</v>
      </c>
      <c r="B297" s="30" t="s">
        <v>44</v>
      </c>
      <c r="C297" s="25" t="s">
        <v>4</v>
      </c>
      <c r="D297" s="18"/>
      <c r="E297" s="26">
        <v>1</v>
      </c>
      <c r="F297" s="27"/>
      <c r="G297" s="28"/>
      <c r="H297" s="18"/>
      <c r="I297" s="29">
        <f t="shared" si="55"/>
        <v>0</v>
      </c>
      <c r="J297" s="3"/>
      <c r="K297" s="2"/>
      <c r="L297" s="2"/>
      <c r="M297" s="2"/>
    </row>
    <row r="298" spans="1:17" ht="14.1" customHeight="1" x14ac:dyDescent="0.2">
      <c r="A298" s="63">
        <f t="shared" si="56"/>
        <v>263</v>
      </c>
      <c r="B298" s="24" t="s">
        <v>45</v>
      </c>
      <c r="C298" s="31" t="s">
        <v>7</v>
      </c>
      <c r="D298" s="18"/>
      <c r="E298" s="26">
        <f>10328+5130</f>
        <v>15458</v>
      </c>
      <c r="F298" s="27"/>
      <c r="G298" s="28"/>
      <c r="H298" s="18"/>
      <c r="I298" s="29">
        <f t="shared" si="55"/>
        <v>0</v>
      </c>
      <c r="J298" s="3"/>
      <c r="K298" s="2"/>
      <c r="L298" s="2"/>
      <c r="M298" s="2"/>
    </row>
    <row r="299" spans="1:17" ht="14.1" customHeight="1" x14ac:dyDescent="0.2">
      <c r="A299" s="63">
        <f t="shared" si="56"/>
        <v>264</v>
      </c>
      <c r="B299" s="24" t="s">
        <v>47</v>
      </c>
      <c r="C299" s="31" t="s">
        <v>7</v>
      </c>
      <c r="D299" s="18"/>
      <c r="E299" s="26">
        <v>15458</v>
      </c>
      <c r="F299" s="27"/>
      <c r="G299" s="28"/>
      <c r="H299" s="18"/>
      <c r="I299" s="29">
        <f t="shared" si="55"/>
        <v>0</v>
      </c>
      <c r="J299" s="3"/>
      <c r="K299" s="2"/>
      <c r="L299" s="2"/>
      <c r="M299" s="2"/>
    </row>
    <row r="300" spans="1:17" ht="14.1" customHeight="1" x14ac:dyDescent="0.2">
      <c r="A300" s="63">
        <f t="shared" si="56"/>
        <v>265</v>
      </c>
      <c r="B300" s="24" t="s">
        <v>50</v>
      </c>
      <c r="C300" s="31" t="s">
        <v>5</v>
      </c>
      <c r="D300" s="18"/>
      <c r="E300" s="34">
        <v>2</v>
      </c>
      <c r="F300" s="27"/>
      <c r="G300" s="28"/>
      <c r="H300" s="18"/>
      <c r="I300" s="29">
        <f t="shared" si="55"/>
        <v>0</v>
      </c>
      <c r="J300" s="3"/>
      <c r="K300" s="2"/>
      <c r="L300" s="2"/>
      <c r="M300" s="2"/>
    </row>
    <row r="301" spans="1:17" ht="14.1" customHeight="1" x14ac:dyDescent="0.2">
      <c r="A301" s="63">
        <f t="shared" si="56"/>
        <v>266</v>
      </c>
      <c r="B301" s="32" t="s">
        <v>9</v>
      </c>
      <c r="C301" s="25" t="s">
        <v>4</v>
      </c>
      <c r="D301" s="18"/>
      <c r="E301" s="26">
        <v>1</v>
      </c>
      <c r="F301" s="27"/>
      <c r="G301" s="28"/>
      <c r="H301" s="18"/>
      <c r="I301" s="29">
        <f t="shared" si="55"/>
        <v>0</v>
      </c>
      <c r="J301" s="3"/>
      <c r="K301" s="2"/>
      <c r="L301" s="2"/>
      <c r="M301" s="2"/>
    </row>
    <row r="302" spans="1:17" ht="14.1" customHeight="1" x14ac:dyDescent="0.2">
      <c r="A302" s="18"/>
      <c r="B302" s="32"/>
      <c r="C302" s="48"/>
      <c r="D302" s="36"/>
      <c r="E302" s="77" t="s">
        <v>52</v>
      </c>
      <c r="F302" s="77"/>
      <c r="G302" s="77"/>
      <c r="H302" s="70"/>
      <c r="I302" s="71">
        <f>SUM(I285:I301)</f>
        <v>0</v>
      </c>
      <c r="J302" s="3"/>
      <c r="K302" s="2"/>
      <c r="L302" s="2"/>
      <c r="M302" s="2"/>
      <c r="N302" s="2"/>
      <c r="O302" s="2"/>
      <c r="P302" s="2"/>
      <c r="Q302" s="2"/>
    </row>
    <row r="303" spans="1:17" ht="14.1" customHeight="1" x14ac:dyDescent="0.2">
      <c r="A303" s="64" t="s">
        <v>53</v>
      </c>
      <c r="C303" s="65"/>
      <c r="D303" s="66"/>
      <c r="E303" s="67"/>
      <c r="F303" s="66"/>
      <c r="G303" s="68"/>
      <c r="H303" s="66"/>
      <c r="I303" s="69"/>
      <c r="J303" s="3"/>
      <c r="K303" s="2"/>
      <c r="L303" s="2"/>
      <c r="M303" s="2"/>
    </row>
    <row r="304" spans="1:17" ht="14.1" customHeight="1" x14ac:dyDescent="0.2">
      <c r="A304" s="18">
        <f>A301+1</f>
        <v>267</v>
      </c>
      <c r="B304" s="60" t="s">
        <v>65</v>
      </c>
      <c r="C304" s="25" t="s">
        <v>4</v>
      </c>
      <c r="D304" s="18"/>
      <c r="E304" s="26">
        <v>1</v>
      </c>
      <c r="F304" s="27"/>
      <c r="G304" s="28"/>
      <c r="H304" s="18"/>
      <c r="I304" s="29">
        <f t="shared" ref="I304:I305" si="57">E304*G304</f>
        <v>0</v>
      </c>
      <c r="J304" s="3"/>
      <c r="K304" s="2"/>
      <c r="L304" s="2"/>
      <c r="M304" s="2"/>
    </row>
    <row r="305" spans="1:13" ht="14.1" customHeight="1" x14ac:dyDescent="0.2">
      <c r="A305" s="18">
        <f>A304+1</f>
        <v>268</v>
      </c>
      <c r="B305" s="60" t="s">
        <v>63</v>
      </c>
      <c r="C305" s="25" t="s">
        <v>4</v>
      </c>
      <c r="D305" s="18"/>
      <c r="E305" s="26">
        <v>1</v>
      </c>
      <c r="F305" s="27"/>
      <c r="G305" s="28"/>
      <c r="H305" s="18"/>
      <c r="I305" s="29">
        <f t="shared" si="57"/>
        <v>0</v>
      </c>
      <c r="J305" s="3"/>
      <c r="K305" s="2"/>
      <c r="L305" s="2"/>
      <c r="M305" s="2"/>
    </row>
    <row r="306" spans="1:13" ht="14.1" customHeight="1" x14ac:dyDescent="0.2">
      <c r="A306" s="18">
        <f>A305+1</f>
        <v>269</v>
      </c>
      <c r="B306" s="24" t="s">
        <v>22</v>
      </c>
      <c r="C306" s="25" t="s">
        <v>23</v>
      </c>
      <c r="D306" s="18"/>
      <c r="E306" s="26">
        <v>405</v>
      </c>
      <c r="F306" s="27"/>
      <c r="G306" s="28"/>
      <c r="H306" s="18"/>
      <c r="I306" s="29">
        <f t="shared" ref="I306" si="58">E306*G306</f>
        <v>0</v>
      </c>
      <c r="J306" s="3"/>
      <c r="K306" s="2"/>
      <c r="L306" s="2"/>
      <c r="M306" s="2"/>
    </row>
    <row r="307" spans="1:13" ht="14.1" customHeight="1" x14ac:dyDescent="0.2">
      <c r="A307" s="18">
        <f>A306+1</f>
        <v>270</v>
      </c>
      <c r="B307" s="30" t="s">
        <v>61</v>
      </c>
      <c r="C307" s="31" t="s">
        <v>34</v>
      </c>
      <c r="D307" s="18"/>
      <c r="E307" s="26">
        <v>3644</v>
      </c>
      <c r="F307" s="27"/>
      <c r="G307" s="28"/>
      <c r="H307" s="18"/>
      <c r="I307" s="29">
        <f t="shared" si="1"/>
        <v>0</v>
      </c>
      <c r="J307" s="3"/>
      <c r="K307" s="2"/>
      <c r="L307" s="2"/>
      <c r="M307" s="2"/>
    </row>
    <row r="308" spans="1:13" ht="14.1" customHeight="1" x14ac:dyDescent="0.2">
      <c r="A308" s="18">
        <f t="shared" ref="A308:A309" si="59">A307+1</f>
        <v>271</v>
      </c>
      <c r="B308" s="30" t="s">
        <v>44</v>
      </c>
      <c r="C308" s="25" t="s">
        <v>4</v>
      </c>
      <c r="D308" s="18"/>
      <c r="E308" s="26">
        <v>1</v>
      </c>
      <c r="F308" s="27"/>
      <c r="G308" s="28"/>
      <c r="H308" s="18"/>
      <c r="I308" s="29">
        <f t="shared" ref="I308" si="60">E308*G308</f>
        <v>0</v>
      </c>
      <c r="J308" s="3"/>
      <c r="K308" s="2"/>
      <c r="L308" s="2"/>
      <c r="M308" s="2"/>
    </row>
    <row r="309" spans="1:13" ht="14.1" customHeight="1" x14ac:dyDescent="0.2">
      <c r="A309" s="18">
        <f t="shared" si="59"/>
        <v>272</v>
      </c>
      <c r="B309" s="32" t="s">
        <v>9</v>
      </c>
      <c r="C309" s="25" t="s">
        <v>4</v>
      </c>
      <c r="D309" s="18"/>
      <c r="E309" s="26">
        <v>1</v>
      </c>
      <c r="F309" s="27"/>
      <c r="G309" s="28"/>
      <c r="H309" s="18"/>
      <c r="I309" s="29">
        <f t="shared" si="1"/>
        <v>0</v>
      </c>
      <c r="J309" s="3"/>
      <c r="K309" s="2"/>
      <c r="L309" s="2"/>
      <c r="M309" s="2"/>
    </row>
    <row r="310" spans="1:13" ht="20.100000000000001" customHeight="1" x14ac:dyDescent="0.2">
      <c r="A310" s="36"/>
      <c r="B310" s="39"/>
      <c r="C310" s="48"/>
      <c r="D310" s="36"/>
      <c r="F310" s="50"/>
      <c r="G310" s="51" t="s">
        <v>54</v>
      </c>
      <c r="H310" s="36"/>
      <c r="I310" s="29">
        <f>SUM(I304:I309)</f>
        <v>0</v>
      </c>
      <c r="J310" s="3"/>
      <c r="K310" s="2"/>
      <c r="L310" s="2"/>
      <c r="M310" s="2"/>
    </row>
    <row r="311" spans="1:13" ht="14.1" customHeight="1" x14ac:dyDescent="0.2">
      <c r="A311" s="49" t="s">
        <v>67</v>
      </c>
      <c r="C311" s="46"/>
      <c r="D311" s="36"/>
      <c r="E311" s="47"/>
      <c r="F311" s="36"/>
      <c r="G311" s="35"/>
      <c r="H311" s="36"/>
      <c r="I311" s="38"/>
      <c r="J311" s="3"/>
      <c r="K311" s="2"/>
      <c r="L311" s="2"/>
      <c r="M311" s="2"/>
    </row>
    <row r="312" spans="1:13" ht="14.1" customHeight="1" x14ac:dyDescent="0.2">
      <c r="A312" s="18">
        <f>A309+1</f>
        <v>273</v>
      </c>
      <c r="B312" s="60" t="s">
        <v>65</v>
      </c>
      <c r="C312" s="25" t="s">
        <v>4</v>
      </c>
      <c r="D312" s="18"/>
      <c r="E312" s="26">
        <v>1</v>
      </c>
      <c r="F312" s="27"/>
      <c r="G312" s="28"/>
      <c r="H312" s="18"/>
      <c r="I312" s="29">
        <f t="shared" ref="I312:I313" si="61">E312*G312</f>
        <v>0</v>
      </c>
      <c r="J312" s="3"/>
      <c r="K312" s="2"/>
      <c r="L312" s="2"/>
      <c r="M312" s="2"/>
    </row>
    <row r="313" spans="1:13" ht="14.1" customHeight="1" x14ac:dyDescent="0.2">
      <c r="A313" s="18">
        <f>A312+1</f>
        <v>274</v>
      </c>
      <c r="B313" s="60" t="s">
        <v>63</v>
      </c>
      <c r="C313" s="25" t="s">
        <v>4</v>
      </c>
      <c r="D313" s="18"/>
      <c r="E313" s="26">
        <v>1</v>
      </c>
      <c r="F313" s="27"/>
      <c r="G313" s="28"/>
      <c r="H313" s="18"/>
      <c r="I313" s="29">
        <f t="shared" si="61"/>
        <v>0</v>
      </c>
      <c r="J313" s="3"/>
      <c r="K313" s="2"/>
      <c r="L313" s="2"/>
      <c r="M313" s="2"/>
    </row>
    <row r="314" spans="1:13" ht="14.1" customHeight="1" x14ac:dyDescent="0.2">
      <c r="A314" s="18">
        <f>A313+1</f>
        <v>275</v>
      </c>
      <c r="B314" s="24" t="s">
        <v>22</v>
      </c>
      <c r="C314" s="25" t="s">
        <v>23</v>
      </c>
      <c r="D314" s="18"/>
      <c r="E314" s="26">
        <v>296</v>
      </c>
      <c r="F314" s="27"/>
      <c r="G314" s="28"/>
      <c r="H314" s="18"/>
      <c r="I314" s="29">
        <f t="shared" ref="I314" si="62">E314*G314</f>
        <v>0</v>
      </c>
      <c r="J314" s="3"/>
      <c r="K314" s="2"/>
      <c r="L314" s="2"/>
      <c r="M314" s="2"/>
    </row>
    <row r="315" spans="1:13" ht="14.1" customHeight="1" x14ac:dyDescent="0.2">
      <c r="A315" s="18">
        <f>A314+1</f>
        <v>276</v>
      </c>
      <c r="B315" s="30" t="s">
        <v>62</v>
      </c>
      <c r="C315" s="31" t="s">
        <v>34</v>
      </c>
      <c r="D315" s="18"/>
      <c r="E315" s="26">
        <v>5090</v>
      </c>
      <c r="F315" s="27"/>
      <c r="G315" s="28"/>
      <c r="H315" s="18"/>
      <c r="I315" s="29">
        <f t="shared" si="1"/>
        <v>0</v>
      </c>
      <c r="J315" s="3"/>
      <c r="K315" s="2"/>
      <c r="L315" s="2"/>
      <c r="M315" s="2"/>
    </row>
    <row r="316" spans="1:13" ht="14.1" customHeight="1" x14ac:dyDescent="0.2">
      <c r="A316" s="18">
        <f t="shared" ref="A316:A343" si="63">A315+1</f>
        <v>277</v>
      </c>
      <c r="B316" s="30" t="s">
        <v>61</v>
      </c>
      <c r="C316" s="31" t="s">
        <v>34</v>
      </c>
      <c r="D316" s="18"/>
      <c r="E316" s="26">
        <v>2660</v>
      </c>
      <c r="F316" s="27"/>
      <c r="G316" s="28"/>
      <c r="H316" s="18"/>
      <c r="I316" s="29">
        <f t="shared" si="1"/>
        <v>0</v>
      </c>
      <c r="J316" s="3"/>
      <c r="K316" s="2"/>
      <c r="L316" s="2"/>
      <c r="M316" s="2"/>
    </row>
    <row r="317" spans="1:13" ht="14.1" customHeight="1" x14ac:dyDescent="0.2">
      <c r="A317" s="18">
        <f t="shared" si="63"/>
        <v>278</v>
      </c>
      <c r="B317" s="30" t="s">
        <v>36</v>
      </c>
      <c r="C317" s="31" t="s">
        <v>6</v>
      </c>
      <c r="D317" s="18"/>
      <c r="E317" s="26">
        <v>2</v>
      </c>
      <c r="F317" s="27"/>
      <c r="G317" s="28"/>
      <c r="H317" s="18"/>
      <c r="I317" s="29">
        <f t="shared" si="1"/>
        <v>0</v>
      </c>
      <c r="J317" s="3"/>
      <c r="K317" s="2"/>
      <c r="L317" s="2"/>
      <c r="M317" s="2"/>
    </row>
    <row r="318" spans="1:13" ht="14.1" customHeight="1" x14ac:dyDescent="0.2">
      <c r="A318" s="18">
        <f t="shared" si="63"/>
        <v>279</v>
      </c>
      <c r="B318" s="32" t="s">
        <v>55</v>
      </c>
      <c r="C318" s="31" t="s">
        <v>6</v>
      </c>
      <c r="D318" s="18"/>
      <c r="E318" s="26">
        <v>151</v>
      </c>
      <c r="F318" s="27"/>
      <c r="G318" s="28"/>
      <c r="H318" s="18"/>
      <c r="I318" s="29">
        <f t="shared" si="1"/>
        <v>0</v>
      </c>
      <c r="J318" s="3"/>
      <c r="K318" s="2"/>
      <c r="L318" s="2"/>
      <c r="M318" s="2"/>
    </row>
    <row r="319" spans="1:13" ht="14.1" customHeight="1" x14ac:dyDescent="0.2">
      <c r="A319" s="18">
        <f t="shared" si="63"/>
        <v>280</v>
      </c>
      <c r="B319" s="30" t="s">
        <v>44</v>
      </c>
      <c r="C319" s="25" t="s">
        <v>4</v>
      </c>
      <c r="D319" s="18"/>
      <c r="E319" s="26">
        <v>1</v>
      </c>
      <c r="F319" s="27"/>
      <c r="G319" s="28"/>
      <c r="H319" s="18"/>
      <c r="I319" s="29">
        <f t="shared" si="1"/>
        <v>0</v>
      </c>
      <c r="J319" s="3"/>
      <c r="K319" s="2"/>
      <c r="L319" s="2"/>
      <c r="M319" s="2"/>
    </row>
    <row r="320" spans="1:13" ht="14.1" customHeight="1" x14ac:dyDescent="0.2">
      <c r="A320" s="18">
        <f t="shared" si="63"/>
        <v>281</v>
      </c>
      <c r="B320" s="24" t="s">
        <v>45</v>
      </c>
      <c r="C320" s="31" t="s">
        <v>7</v>
      </c>
      <c r="D320" s="18"/>
      <c r="E320" s="26">
        <v>3906</v>
      </c>
      <c r="F320" s="27"/>
      <c r="G320" s="28"/>
      <c r="H320" s="18"/>
      <c r="I320" s="29">
        <f t="shared" ref="I320:I321" si="64">E320*G320</f>
        <v>0</v>
      </c>
      <c r="J320" s="3"/>
      <c r="K320" s="2"/>
      <c r="L320" s="2"/>
      <c r="M320" s="2"/>
    </row>
    <row r="321" spans="1:13" ht="14.1" customHeight="1" x14ac:dyDescent="0.2">
      <c r="A321" s="18">
        <f t="shared" si="63"/>
        <v>282</v>
      </c>
      <c r="B321" s="24" t="s">
        <v>47</v>
      </c>
      <c r="C321" s="31" t="s">
        <v>7</v>
      </c>
      <c r="D321" s="18"/>
      <c r="E321" s="26">
        <v>3906</v>
      </c>
      <c r="F321" s="27"/>
      <c r="G321" s="28"/>
      <c r="H321" s="18"/>
      <c r="I321" s="29">
        <f t="shared" si="64"/>
        <v>0</v>
      </c>
      <c r="J321" s="3"/>
      <c r="K321" s="2"/>
      <c r="L321" s="2"/>
      <c r="M321" s="2"/>
    </row>
    <row r="322" spans="1:13" ht="14.1" customHeight="1" x14ac:dyDescent="0.2">
      <c r="A322" s="18">
        <f t="shared" si="63"/>
        <v>283</v>
      </c>
      <c r="B322" s="32" t="s">
        <v>9</v>
      </c>
      <c r="C322" s="25" t="s">
        <v>4</v>
      </c>
      <c r="D322" s="18"/>
      <c r="E322" s="26">
        <v>1</v>
      </c>
      <c r="F322" s="27"/>
      <c r="G322" s="28"/>
      <c r="H322" s="18"/>
      <c r="I322" s="29">
        <f t="shared" si="1"/>
        <v>0</v>
      </c>
      <c r="J322" s="3"/>
      <c r="K322" s="2"/>
      <c r="L322" s="2"/>
      <c r="M322" s="2"/>
    </row>
    <row r="323" spans="1:13" ht="20.100000000000001" customHeight="1" x14ac:dyDescent="0.2">
      <c r="A323" s="52"/>
      <c r="B323" s="39"/>
      <c r="C323" s="46"/>
      <c r="D323" s="36"/>
      <c r="E323" s="47"/>
      <c r="F323" s="36"/>
      <c r="G323" s="51" t="s">
        <v>56</v>
      </c>
      <c r="H323" s="36"/>
      <c r="I323" s="29">
        <f>SUM(I312:I322)</f>
        <v>0</v>
      </c>
      <c r="J323" s="3"/>
      <c r="K323" s="2"/>
      <c r="L323" s="2"/>
      <c r="M323" s="2"/>
    </row>
    <row r="324" spans="1:13" ht="14.1" customHeight="1" x14ac:dyDescent="0.2">
      <c r="A324" s="49" t="s">
        <v>66</v>
      </c>
      <c r="B324" s="39"/>
      <c r="C324" s="46"/>
      <c r="D324" s="36"/>
      <c r="E324" s="47"/>
      <c r="F324" s="36"/>
      <c r="G324" s="35"/>
      <c r="H324" s="36"/>
      <c r="I324" s="38"/>
      <c r="J324" s="3"/>
      <c r="K324" s="2"/>
      <c r="L324" s="2"/>
      <c r="M324" s="2"/>
    </row>
    <row r="325" spans="1:13" ht="14.1" customHeight="1" x14ac:dyDescent="0.2">
      <c r="A325" s="18">
        <f>A322+1</f>
        <v>284</v>
      </c>
      <c r="B325" s="60" t="s">
        <v>65</v>
      </c>
      <c r="C325" s="25" t="s">
        <v>4</v>
      </c>
      <c r="D325" s="18"/>
      <c r="E325" s="26">
        <v>1</v>
      </c>
      <c r="F325" s="27"/>
      <c r="G325" s="28"/>
      <c r="H325" s="18"/>
      <c r="I325" s="29">
        <f t="shared" ref="I325:I326" si="65">E325*G325</f>
        <v>0</v>
      </c>
      <c r="J325" s="3"/>
      <c r="K325" s="2"/>
      <c r="L325" s="2"/>
      <c r="M325" s="2"/>
    </row>
    <row r="326" spans="1:13" ht="14.1" customHeight="1" x14ac:dyDescent="0.2">
      <c r="A326" s="18">
        <f>A325+1</f>
        <v>285</v>
      </c>
      <c r="B326" s="60" t="s">
        <v>63</v>
      </c>
      <c r="C326" s="25" t="s">
        <v>4</v>
      </c>
      <c r="D326" s="18"/>
      <c r="E326" s="26">
        <v>1</v>
      </c>
      <c r="F326" s="27"/>
      <c r="G326" s="28"/>
      <c r="H326" s="18"/>
      <c r="I326" s="29">
        <f t="shared" si="65"/>
        <v>0</v>
      </c>
      <c r="J326" s="3"/>
      <c r="K326" s="2"/>
      <c r="L326" s="2"/>
      <c r="M326" s="2"/>
    </row>
    <row r="327" spans="1:13" ht="14.1" customHeight="1" x14ac:dyDescent="0.2">
      <c r="A327" s="18">
        <f>A326+1</f>
        <v>286</v>
      </c>
      <c r="B327" s="30" t="s">
        <v>33</v>
      </c>
      <c r="C327" s="31" t="s">
        <v>5</v>
      </c>
      <c r="D327" s="18"/>
      <c r="E327" s="26">
        <v>1</v>
      </c>
      <c r="F327" s="27"/>
      <c r="G327" s="28"/>
      <c r="H327" s="18"/>
      <c r="I327" s="29">
        <f t="shared" ref="I327" si="66">E327*G327</f>
        <v>0</v>
      </c>
      <c r="J327" s="3"/>
      <c r="K327" s="2"/>
      <c r="L327" s="2"/>
      <c r="M327" s="2"/>
    </row>
    <row r="328" spans="1:13" ht="14.1" customHeight="1" x14ac:dyDescent="0.2">
      <c r="A328" s="18">
        <f>A327+1</f>
        <v>287</v>
      </c>
      <c r="B328" s="30" t="s">
        <v>62</v>
      </c>
      <c r="C328" s="31" t="s">
        <v>34</v>
      </c>
      <c r="D328" s="18"/>
      <c r="E328" s="26">
        <v>8248</v>
      </c>
      <c r="F328" s="27"/>
      <c r="G328" s="28"/>
      <c r="H328" s="18"/>
      <c r="I328" s="29">
        <f t="shared" si="1"/>
        <v>0</v>
      </c>
      <c r="J328" s="3"/>
      <c r="K328" s="2"/>
      <c r="L328" s="2"/>
      <c r="M328" s="2"/>
    </row>
    <row r="329" spans="1:13" ht="14.1" customHeight="1" x14ac:dyDescent="0.2">
      <c r="A329" s="18">
        <f t="shared" si="63"/>
        <v>288</v>
      </c>
      <c r="B329" s="30" t="s">
        <v>36</v>
      </c>
      <c r="C329" s="31" t="s">
        <v>6</v>
      </c>
      <c r="D329" s="18"/>
      <c r="E329" s="26">
        <v>14</v>
      </c>
      <c r="F329" s="27"/>
      <c r="G329" s="28"/>
      <c r="H329" s="18"/>
      <c r="I329" s="29">
        <f t="shared" si="1"/>
        <v>0</v>
      </c>
      <c r="J329" s="3"/>
      <c r="K329" s="2"/>
      <c r="L329" s="2"/>
      <c r="M329" s="2"/>
    </row>
    <row r="330" spans="1:13" ht="14.1" customHeight="1" x14ac:dyDescent="0.2">
      <c r="A330" s="18">
        <f t="shared" si="63"/>
        <v>289</v>
      </c>
      <c r="B330" s="32" t="s">
        <v>55</v>
      </c>
      <c r="C330" s="31" t="s">
        <v>6</v>
      </c>
      <c r="D330" s="18"/>
      <c r="E330" s="26">
        <v>41</v>
      </c>
      <c r="F330" s="27"/>
      <c r="G330" s="28"/>
      <c r="H330" s="18"/>
      <c r="I330" s="29">
        <f t="shared" si="1"/>
        <v>0</v>
      </c>
      <c r="J330" s="3"/>
      <c r="K330" s="2"/>
      <c r="L330" s="2"/>
      <c r="M330" s="2"/>
    </row>
    <row r="331" spans="1:13" ht="14.1" customHeight="1" x14ac:dyDescent="0.2">
      <c r="A331" s="18">
        <f t="shared" si="63"/>
        <v>290</v>
      </c>
      <c r="B331" s="30" t="s">
        <v>44</v>
      </c>
      <c r="C331" s="25" t="s">
        <v>4</v>
      </c>
      <c r="D331" s="18"/>
      <c r="E331" s="26">
        <v>1</v>
      </c>
      <c r="F331" s="27"/>
      <c r="G331" s="28"/>
      <c r="H331" s="18"/>
      <c r="I331" s="29">
        <f t="shared" ref="I331:I333" si="67">E331*G331</f>
        <v>0</v>
      </c>
      <c r="J331" s="3"/>
      <c r="K331" s="2"/>
      <c r="L331" s="2"/>
      <c r="M331" s="2"/>
    </row>
    <row r="332" spans="1:13" ht="14.1" customHeight="1" x14ac:dyDescent="0.2">
      <c r="A332" s="18">
        <f t="shared" si="63"/>
        <v>291</v>
      </c>
      <c r="B332" s="24" t="s">
        <v>45</v>
      </c>
      <c r="C332" s="31" t="s">
        <v>7</v>
      </c>
      <c r="D332" s="18"/>
      <c r="E332" s="26">
        <v>6150</v>
      </c>
      <c r="F332" s="27"/>
      <c r="G332" s="28"/>
      <c r="H332" s="18"/>
      <c r="I332" s="29">
        <f t="shared" si="67"/>
        <v>0</v>
      </c>
      <c r="J332" s="3"/>
      <c r="K332" s="2"/>
      <c r="L332" s="2"/>
      <c r="M332" s="2"/>
    </row>
    <row r="333" spans="1:13" ht="14.1" customHeight="1" x14ac:dyDescent="0.2">
      <c r="A333" s="18">
        <f t="shared" si="63"/>
        <v>292</v>
      </c>
      <c r="B333" s="24" t="s">
        <v>47</v>
      </c>
      <c r="C333" s="31" t="s">
        <v>7</v>
      </c>
      <c r="D333" s="18"/>
      <c r="E333" s="26">
        <v>6150</v>
      </c>
      <c r="F333" s="27"/>
      <c r="G333" s="28"/>
      <c r="H333" s="18"/>
      <c r="I333" s="29">
        <f t="shared" si="67"/>
        <v>0</v>
      </c>
      <c r="J333" s="3"/>
      <c r="K333" s="2"/>
      <c r="L333" s="2"/>
      <c r="M333" s="2"/>
    </row>
    <row r="334" spans="1:13" ht="14.1" customHeight="1" x14ac:dyDescent="0.2">
      <c r="A334" s="18">
        <f t="shared" si="63"/>
        <v>293</v>
      </c>
      <c r="B334" s="32" t="s">
        <v>9</v>
      </c>
      <c r="C334" s="25" t="s">
        <v>4</v>
      </c>
      <c r="D334" s="18"/>
      <c r="E334" s="26">
        <v>1</v>
      </c>
      <c r="F334" s="27"/>
      <c r="G334" s="28"/>
      <c r="H334" s="18"/>
      <c r="I334" s="29">
        <f t="shared" si="1"/>
        <v>0</v>
      </c>
      <c r="J334" s="3"/>
      <c r="K334" s="2"/>
      <c r="L334" s="2"/>
      <c r="M334" s="2"/>
    </row>
    <row r="335" spans="1:13" ht="20.100000000000001" customHeight="1" x14ac:dyDescent="0.2">
      <c r="A335" s="52"/>
      <c r="B335" s="39"/>
      <c r="C335" s="46"/>
      <c r="D335" s="36"/>
      <c r="E335" s="47"/>
      <c r="F335" s="36"/>
      <c r="G335" s="51" t="s">
        <v>57</v>
      </c>
      <c r="H335" s="27"/>
      <c r="I335" s="29">
        <f>SUM(I325:I334)</f>
        <v>0</v>
      </c>
      <c r="J335" s="3"/>
      <c r="K335" s="2"/>
      <c r="L335" s="2"/>
      <c r="M335" s="2"/>
    </row>
    <row r="336" spans="1:13" ht="14.1" customHeight="1" x14ac:dyDescent="0.2">
      <c r="A336" s="49" t="s">
        <v>58</v>
      </c>
      <c r="B336" s="39"/>
      <c r="C336" s="46"/>
      <c r="D336" s="36"/>
      <c r="E336" s="47"/>
      <c r="F336" s="36"/>
      <c r="G336" s="35"/>
      <c r="H336" s="36"/>
      <c r="I336" s="38"/>
      <c r="J336" s="3"/>
      <c r="K336" s="2"/>
      <c r="L336" s="2"/>
      <c r="M336" s="2"/>
    </row>
    <row r="337" spans="1:13" ht="14.1" customHeight="1" x14ac:dyDescent="0.2">
      <c r="A337" s="18">
        <f>A334+1</f>
        <v>294</v>
      </c>
      <c r="B337" s="60" t="s">
        <v>65</v>
      </c>
      <c r="C337" s="25" t="s">
        <v>4</v>
      </c>
      <c r="D337" s="18"/>
      <c r="E337" s="26">
        <v>1</v>
      </c>
      <c r="F337" s="27"/>
      <c r="G337" s="28"/>
      <c r="H337" s="18"/>
      <c r="I337" s="29">
        <f t="shared" ref="I337:I338" si="68">E337*G337</f>
        <v>0</v>
      </c>
      <c r="J337" s="3"/>
      <c r="K337" s="2"/>
      <c r="L337" s="2"/>
      <c r="M337" s="2"/>
    </row>
    <row r="338" spans="1:13" ht="14.1" customHeight="1" x14ac:dyDescent="0.2">
      <c r="A338" s="18">
        <f>A337+1</f>
        <v>295</v>
      </c>
      <c r="B338" s="60" t="s">
        <v>63</v>
      </c>
      <c r="C338" s="25" t="s">
        <v>4</v>
      </c>
      <c r="D338" s="18"/>
      <c r="E338" s="26">
        <v>1</v>
      </c>
      <c r="F338" s="27"/>
      <c r="G338" s="28"/>
      <c r="H338" s="18"/>
      <c r="I338" s="29">
        <f t="shared" si="68"/>
        <v>0</v>
      </c>
      <c r="J338" s="3"/>
      <c r="K338" s="2"/>
      <c r="L338" s="2"/>
      <c r="M338" s="2"/>
    </row>
    <row r="339" spans="1:13" ht="14.1" customHeight="1" x14ac:dyDescent="0.2">
      <c r="A339" s="18">
        <f>A338+1</f>
        <v>296</v>
      </c>
      <c r="B339" s="30" t="s">
        <v>33</v>
      </c>
      <c r="C339" s="31" t="s">
        <v>5</v>
      </c>
      <c r="D339" s="18"/>
      <c r="E339" s="26">
        <v>1</v>
      </c>
      <c r="F339" s="27"/>
      <c r="G339" s="28"/>
      <c r="H339" s="18"/>
      <c r="I339" s="29">
        <f t="shared" ref="I339" si="69">E339*G339</f>
        <v>0</v>
      </c>
      <c r="J339" s="3"/>
      <c r="K339" s="2"/>
      <c r="L339" s="2"/>
      <c r="M339" s="2"/>
    </row>
    <row r="340" spans="1:13" ht="14.1" customHeight="1" x14ac:dyDescent="0.2">
      <c r="A340" s="18">
        <f>A339+1</f>
        <v>297</v>
      </c>
      <c r="B340" s="30" t="s">
        <v>62</v>
      </c>
      <c r="C340" s="31" t="s">
        <v>34</v>
      </c>
      <c r="D340" s="18"/>
      <c r="E340" s="26">
        <v>13808</v>
      </c>
      <c r="F340" s="27"/>
      <c r="G340" s="28"/>
      <c r="H340" s="18"/>
      <c r="I340" s="29">
        <f t="shared" si="1"/>
        <v>0</v>
      </c>
      <c r="J340" s="3"/>
      <c r="K340" s="2"/>
      <c r="L340" s="2"/>
      <c r="M340" s="2"/>
    </row>
    <row r="341" spans="1:13" ht="14.1" customHeight="1" x14ac:dyDescent="0.2">
      <c r="A341" s="18">
        <f t="shared" si="63"/>
        <v>298</v>
      </c>
      <c r="B341" s="30" t="s">
        <v>59</v>
      </c>
      <c r="C341" s="31" t="s">
        <v>34</v>
      </c>
      <c r="D341" s="18"/>
      <c r="E341" s="26">
        <v>2077</v>
      </c>
      <c r="F341" s="27"/>
      <c r="G341" s="28"/>
      <c r="H341" s="18"/>
      <c r="I341" s="29">
        <f t="shared" si="1"/>
        <v>0</v>
      </c>
      <c r="J341" s="3"/>
      <c r="K341" s="2"/>
      <c r="L341" s="2"/>
      <c r="M341" s="2"/>
    </row>
    <row r="342" spans="1:13" ht="14.1" customHeight="1" x14ac:dyDescent="0.2">
      <c r="A342" s="18">
        <f t="shared" si="63"/>
        <v>299</v>
      </c>
      <c r="B342" s="30" t="s">
        <v>35</v>
      </c>
      <c r="C342" s="31" t="s">
        <v>34</v>
      </c>
      <c r="D342" s="18"/>
      <c r="E342" s="26">
        <v>2077</v>
      </c>
      <c r="F342" s="27"/>
      <c r="G342" s="28"/>
      <c r="H342" s="18"/>
      <c r="I342" s="29">
        <f t="shared" si="1"/>
        <v>0</v>
      </c>
      <c r="J342" s="3"/>
      <c r="K342" s="2"/>
      <c r="L342" s="2"/>
      <c r="M342" s="2"/>
    </row>
    <row r="343" spans="1:13" ht="14.1" customHeight="1" x14ac:dyDescent="0.2">
      <c r="A343" s="18">
        <f t="shared" si="63"/>
        <v>300</v>
      </c>
      <c r="B343" s="30" t="s">
        <v>36</v>
      </c>
      <c r="C343" s="31" t="s">
        <v>6</v>
      </c>
      <c r="D343" s="18"/>
      <c r="E343" s="26">
        <v>15</v>
      </c>
      <c r="F343" s="27"/>
      <c r="G343" s="28"/>
      <c r="H343" s="18"/>
      <c r="I343" s="29">
        <f t="shared" ref="I343" si="70">E343*G343</f>
        <v>0</v>
      </c>
      <c r="J343" s="3"/>
      <c r="K343" s="2"/>
      <c r="L343" s="2"/>
      <c r="M343" s="2"/>
    </row>
    <row r="344" spans="1:13" ht="14.1" customHeight="1" x14ac:dyDescent="0.2">
      <c r="A344" s="18">
        <f t="shared" ref="A344:A348" si="71">A343+1</f>
        <v>301</v>
      </c>
      <c r="B344" s="30" t="s">
        <v>55</v>
      </c>
      <c r="C344" s="31" t="s">
        <v>6</v>
      </c>
      <c r="D344" s="18"/>
      <c r="E344" s="26">
        <v>131</v>
      </c>
      <c r="F344" s="27"/>
      <c r="G344" s="28"/>
      <c r="H344" s="18"/>
      <c r="I344" s="29">
        <f t="shared" si="1"/>
        <v>0</v>
      </c>
      <c r="J344" s="3"/>
      <c r="K344" s="2"/>
      <c r="L344" s="2"/>
      <c r="M344" s="2"/>
    </row>
    <row r="345" spans="1:13" ht="14.1" customHeight="1" x14ac:dyDescent="0.2">
      <c r="A345" s="18">
        <f t="shared" si="71"/>
        <v>302</v>
      </c>
      <c r="B345" s="30" t="s">
        <v>44</v>
      </c>
      <c r="C345" s="25" t="s">
        <v>4</v>
      </c>
      <c r="D345" s="18"/>
      <c r="E345" s="26">
        <v>1</v>
      </c>
      <c r="F345" s="27"/>
      <c r="G345" s="28"/>
      <c r="H345" s="18"/>
      <c r="I345" s="29">
        <f t="shared" ref="I345:I347" si="72">E345*G345</f>
        <v>0</v>
      </c>
      <c r="J345" s="3"/>
      <c r="K345" s="2"/>
      <c r="L345" s="2"/>
      <c r="M345" s="2"/>
    </row>
    <row r="346" spans="1:13" ht="14.1" customHeight="1" x14ac:dyDescent="0.2">
      <c r="A346" s="18">
        <f t="shared" si="71"/>
        <v>303</v>
      </c>
      <c r="B346" s="24" t="s">
        <v>45</v>
      </c>
      <c r="C346" s="31" t="s">
        <v>7</v>
      </c>
      <c r="D346" s="18"/>
      <c r="E346" s="26">
        <v>10348</v>
      </c>
      <c r="F346" s="27"/>
      <c r="G346" s="28"/>
      <c r="H346" s="18"/>
      <c r="I346" s="29">
        <f t="shared" si="72"/>
        <v>0</v>
      </c>
      <c r="J346" s="3"/>
      <c r="K346" s="2"/>
      <c r="L346" s="2"/>
      <c r="M346" s="2"/>
    </row>
    <row r="347" spans="1:13" ht="14.1" customHeight="1" x14ac:dyDescent="0.2">
      <c r="A347" s="18">
        <f t="shared" si="71"/>
        <v>304</v>
      </c>
      <c r="B347" s="24" t="s">
        <v>47</v>
      </c>
      <c r="C347" s="31" t="s">
        <v>7</v>
      </c>
      <c r="D347" s="18"/>
      <c r="E347" s="26">
        <v>10348</v>
      </c>
      <c r="F347" s="27"/>
      <c r="G347" s="28"/>
      <c r="H347" s="18"/>
      <c r="I347" s="29">
        <f t="shared" si="72"/>
        <v>0</v>
      </c>
      <c r="J347" s="3"/>
      <c r="K347" s="2"/>
      <c r="L347" s="2"/>
      <c r="M347" s="2"/>
    </row>
    <row r="348" spans="1:13" ht="14.1" customHeight="1" x14ac:dyDescent="0.2">
      <c r="A348" s="18">
        <f t="shared" si="71"/>
        <v>305</v>
      </c>
      <c r="B348" s="32" t="s">
        <v>9</v>
      </c>
      <c r="C348" s="25" t="s">
        <v>4</v>
      </c>
      <c r="D348" s="18"/>
      <c r="E348" s="26">
        <v>1</v>
      </c>
      <c r="F348" s="27"/>
      <c r="G348" s="28"/>
      <c r="H348" s="18"/>
      <c r="I348" s="29">
        <f t="shared" si="1"/>
        <v>0</v>
      </c>
      <c r="J348" s="3"/>
      <c r="K348" s="2"/>
      <c r="L348" s="2"/>
      <c r="M348" s="2"/>
    </row>
    <row r="349" spans="1:13" ht="20.100000000000001" customHeight="1" x14ac:dyDescent="0.2">
      <c r="A349" s="52"/>
      <c r="B349" s="59"/>
      <c r="C349" s="46"/>
      <c r="D349" s="36"/>
      <c r="E349" s="37"/>
      <c r="F349" s="36"/>
      <c r="G349" s="51" t="s">
        <v>60</v>
      </c>
      <c r="H349" s="27"/>
      <c r="I349" s="29">
        <f>SUM(I337:I348)</f>
        <v>0</v>
      </c>
      <c r="J349" s="3"/>
      <c r="K349" s="2"/>
      <c r="L349" s="2"/>
      <c r="M349" s="2"/>
    </row>
    <row r="350" spans="1:13" ht="14.1" customHeight="1" x14ac:dyDescent="0.2">
      <c r="A350" s="53"/>
      <c r="B350" s="54"/>
      <c r="C350" s="55"/>
      <c r="D350" s="53"/>
      <c r="E350" s="56"/>
      <c r="F350" s="53"/>
      <c r="G350" s="57"/>
      <c r="H350" s="53"/>
      <c r="I350" s="58"/>
      <c r="J350" s="3"/>
      <c r="K350" s="2"/>
      <c r="L350" s="2"/>
      <c r="M350" s="2"/>
    </row>
    <row r="351" spans="1:13" ht="14.1" customHeight="1" x14ac:dyDescent="0.2">
      <c r="A351" s="8"/>
      <c r="B351" s="8"/>
      <c r="C351" s="8"/>
      <c r="D351" s="8"/>
      <c r="E351" s="8"/>
      <c r="F351" s="2"/>
      <c r="G351" s="3"/>
      <c r="H351" s="2"/>
      <c r="I351" s="61"/>
      <c r="J351" s="3"/>
      <c r="K351" s="2"/>
      <c r="L351" s="2"/>
      <c r="M351" s="2"/>
    </row>
    <row r="352" spans="1:13" ht="14.1" customHeight="1" x14ac:dyDescent="0.2">
      <c r="A352" s="8"/>
      <c r="B352" s="8"/>
      <c r="C352" s="40"/>
      <c r="D352" s="41"/>
      <c r="E352" s="40"/>
      <c r="F352" s="42"/>
      <c r="G352" s="40"/>
      <c r="H352" s="42"/>
      <c r="I352" s="3"/>
      <c r="J352" s="3"/>
      <c r="K352" s="2"/>
      <c r="L352" s="2"/>
      <c r="M352" s="2"/>
    </row>
    <row r="353" spans="1:13" ht="13.5" customHeight="1" x14ac:dyDescent="0.2">
      <c r="A353" s="16"/>
      <c r="B353" s="17"/>
      <c r="C353" s="17"/>
      <c r="D353" s="17"/>
      <c r="E353" s="17"/>
      <c r="F353" s="17"/>
      <c r="G353" s="17"/>
      <c r="H353" s="17"/>
      <c r="I353" s="17"/>
      <c r="J353" s="3"/>
      <c r="K353" s="2"/>
      <c r="L353" s="2"/>
      <c r="M353" s="2"/>
    </row>
    <row r="354" spans="1:13" ht="13.5" customHeight="1" x14ac:dyDescent="0.2">
      <c r="A354" s="16"/>
      <c r="B354" s="17"/>
      <c r="C354" s="17"/>
      <c r="D354" s="17"/>
      <c r="E354" s="17"/>
      <c r="F354" s="17"/>
      <c r="G354" s="17"/>
      <c r="H354" s="17"/>
      <c r="I354" s="17"/>
      <c r="J354" s="3"/>
      <c r="K354" s="2"/>
      <c r="L354" s="2"/>
      <c r="M354" s="2"/>
    </row>
    <row r="355" spans="1:13" ht="13.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3"/>
      <c r="K355" s="2"/>
      <c r="L355" s="2"/>
      <c r="M355" s="2"/>
    </row>
    <row r="356" spans="1:13" ht="13.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3"/>
      <c r="K356" s="2"/>
      <c r="L356" s="2"/>
      <c r="M356" s="2"/>
    </row>
    <row r="357" spans="1:13" ht="13.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3"/>
      <c r="K357" s="2"/>
      <c r="L357" s="2"/>
      <c r="M357" s="2"/>
    </row>
    <row r="358" spans="1:13" ht="13.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3"/>
      <c r="K358" s="2"/>
      <c r="L358" s="2"/>
      <c r="M358" s="2"/>
    </row>
    <row r="359" spans="1:13" ht="13.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3"/>
      <c r="K359" s="2"/>
      <c r="L359" s="2"/>
      <c r="M359" s="2"/>
    </row>
    <row r="360" spans="1:13" ht="13.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3"/>
      <c r="K360" s="2"/>
      <c r="L360" s="2"/>
      <c r="M360" s="2"/>
    </row>
    <row r="361" spans="1:13" ht="13.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4"/>
      <c r="K361" s="4"/>
    </row>
    <row r="362" spans="1:13" ht="18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3"/>
      <c r="K362" s="2"/>
      <c r="L362" s="2"/>
    </row>
    <row r="363" spans="1:13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3"/>
      <c r="K363" s="2"/>
      <c r="L363" s="2"/>
    </row>
    <row r="364" spans="1:13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3"/>
      <c r="K364" s="2"/>
      <c r="L364" s="2"/>
    </row>
    <row r="365" spans="1:13" ht="13.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3"/>
      <c r="K365" s="2"/>
      <c r="L365" s="2"/>
    </row>
    <row r="366" spans="1:13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3"/>
      <c r="K366" s="2"/>
      <c r="L366" s="2"/>
    </row>
    <row r="367" spans="1:13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3"/>
      <c r="K367" s="2"/>
      <c r="L367" s="2"/>
    </row>
    <row r="368" spans="1:13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3"/>
      <c r="K368" s="2"/>
      <c r="L368" s="2"/>
    </row>
    <row r="369" spans="1:12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3"/>
      <c r="K369" s="2"/>
      <c r="L369" s="2"/>
    </row>
    <row r="370" spans="1:12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3"/>
      <c r="K370" s="2"/>
      <c r="L370" s="2"/>
    </row>
    <row r="371" spans="1:12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3"/>
      <c r="K371" s="2"/>
      <c r="L371" s="2"/>
    </row>
    <row r="372" spans="1:12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3"/>
      <c r="K372" s="2"/>
      <c r="L372" s="2"/>
    </row>
    <row r="373" spans="1:12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3"/>
      <c r="K373" s="2"/>
      <c r="L373" s="2"/>
    </row>
    <row r="374" spans="1:12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3"/>
      <c r="K374" s="2"/>
      <c r="L374" s="2"/>
    </row>
    <row r="375" spans="1:12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"/>
    </row>
    <row r="376" spans="1:12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"/>
    </row>
    <row r="377" spans="1:12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"/>
    </row>
    <row r="378" spans="1:12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"/>
    </row>
    <row r="379" spans="1:12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"/>
    </row>
    <row r="380" spans="1:12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"/>
    </row>
    <row r="381" spans="1:12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"/>
    </row>
    <row r="382" spans="1:12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"/>
    </row>
    <row r="383" spans="1:12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"/>
    </row>
    <row r="384" spans="1:12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"/>
    </row>
    <row r="478" spans="1:10" x14ac:dyDescent="0.2">
      <c r="J478" s="1"/>
    </row>
    <row r="479" spans="1:10" x14ac:dyDescent="0.2">
      <c r="J479" s="1"/>
    </row>
    <row r="480" spans="1:10" x14ac:dyDescent="0.2">
      <c r="J480" s="1"/>
    </row>
    <row r="481" spans="10:10" x14ac:dyDescent="0.2">
      <c r="J481" s="1"/>
    </row>
    <row r="482" spans="10:10" x14ac:dyDescent="0.2">
      <c r="J482" s="1"/>
    </row>
    <row r="483" spans="10:10" x14ac:dyDescent="0.2">
      <c r="J483" s="1"/>
    </row>
    <row r="484" spans="10:10" x14ac:dyDescent="0.2">
      <c r="J484" s="1"/>
    </row>
    <row r="485" spans="10:10" x14ac:dyDescent="0.2">
      <c r="J485" s="1"/>
    </row>
    <row r="486" spans="10:10" x14ac:dyDescent="0.2">
      <c r="J486" s="1"/>
    </row>
    <row r="487" spans="10:10" x14ac:dyDescent="0.2">
      <c r="J487" s="1"/>
    </row>
    <row r="488" spans="10:10" x14ac:dyDescent="0.2">
      <c r="J488" s="1"/>
    </row>
    <row r="489" spans="10:10" x14ac:dyDescent="0.2">
      <c r="J489" s="1"/>
    </row>
    <row r="490" spans="10:10" x14ac:dyDescent="0.2">
      <c r="J490" s="1"/>
    </row>
    <row r="491" spans="10:10" x14ac:dyDescent="0.2">
      <c r="J491" s="1"/>
    </row>
    <row r="492" spans="10:10" x14ac:dyDescent="0.2">
      <c r="J492" s="1"/>
    </row>
    <row r="493" spans="10:10" x14ac:dyDescent="0.2">
      <c r="J493" s="1"/>
    </row>
    <row r="494" spans="10:10" x14ac:dyDescent="0.2">
      <c r="J494" s="1"/>
    </row>
    <row r="495" spans="10:10" x14ac:dyDescent="0.2">
      <c r="J495" s="1"/>
    </row>
    <row r="496" spans="10:10" x14ac:dyDescent="0.2">
      <c r="J496" s="1"/>
    </row>
    <row r="497" spans="10:10" x14ac:dyDescent="0.2">
      <c r="J497" s="1"/>
    </row>
    <row r="498" spans="10:10" x14ac:dyDescent="0.2">
      <c r="J498" s="1"/>
    </row>
    <row r="499" spans="10:10" x14ac:dyDescent="0.2">
      <c r="J499" s="1"/>
    </row>
    <row r="500" spans="10:10" x14ac:dyDescent="0.2">
      <c r="J500" s="1"/>
    </row>
    <row r="501" spans="10:10" x14ac:dyDescent="0.2">
      <c r="J501" s="1"/>
    </row>
    <row r="502" spans="10:10" x14ac:dyDescent="0.2">
      <c r="J502" s="1"/>
    </row>
    <row r="503" spans="10:10" x14ac:dyDescent="0.2">
      <c r="J503" s="1"/>
    </row>
    <row r="504" spans="10:10" x14ac:dyDescent="0.2">
      <c r="J504" s="1"/>
    </row>
    <row r="505" spans="10:10" x14ac:dyDescent="0.2">
      <c r="J505" s="1"/>
    </row>
    <row r="506" spans="10:10" x14ac:dyDescent="0.2">
      <c r="J506" s="1"/>
    </row>
    <row r="507" spans="10:10" x14ac:dyDescent="0.2">
      <c r="J507" s="1"/>
    </row>
    <row r="508" spans="10:10" x14ac:dyDescent="0.2">
      <c r="J508" s="1"/>
    </row>
    <row r="509" spans="10:10" x14ac:dyDescent="0.2">
      <c r="J509" s="1"/>
    </row>
    <row r="510" spans="10:10" x14ac:dyDescent="0.2">
      <c r="J510" s="1"/>
    </row>
    <row r="511" spans="10:10" x14ac:dyDescent="0.2">
      <c r="J511" s="1"/>
    </row>
    <row r="512" spans="10:10" x14ac:dyDescent="0.2">
      <c r="J512" s="1"/>
    </row>
    <row r="513" spans="10:10" x14ac:dyDescent="0.2">
      <c r="J513" s="1"/>
    </row>
    <row r="514" spans="10:10" x14ac:dyDescent="0.2">
      <c r="J514" s="1"/>
    </row>
    <row r="515" spans="10:10" x14ac:dyDescent="0.2">
      <c r="J515" s="1"/>
    </row>
    <row r="516" spans="10:10" x14ac:dyDescent="0.2">
      <c r="J516" s="1"/>
    </row>
    <row r="517" spans="10:10" x14ac:dyDescent="0.2">
      <c r="J517" s="1"/>
    </row>
    <row r="518" spans="10:10" x14ac:dyDescent="0.2">
      <c r="J518" s="1"/>
    </row>
    <row r="519" spans="10:10" x14ac:dyDescent="0.2">
      <c r="J519" s="1"/>
    </row>
    <row r="520" spans="10:10" x14ac:dyDescent="0.2">
      <c r="J520" s="1"/>
    </row>
    <row r="521" spans="10:10" x14ac:dyDescent="0.2">
      <c r="J521" s="1"/>
    </row>
    <row r="522" spans="10:10" x14ac:dyDescent="0.2">
      <c r="J522" s="1"/>
    </row>
    <row r="523" spans="10:10" x14ac:dyDescent="0.2">
      <c r="J523" s="1"/>
    </row>
    <row r="524" spans="10:10" x14ac:dyDescent="0.2">
      <c r="J524" s="1"/>
    </row>
    <row r="525" spans="10:10" x14ac:dyDescent="0.2">
      <c r="J525" s="1"/>
    </row>
    <row r="526" spans="10:10" x14ac:dyDescent="0.2">
      <c r="J526" s="1"/>
    </row>
    <row r="527" spans="10:10" x14ac:dyDescent="0.2">
      <c r="J527" s="1"/>
    </row>
    <row r="528" spans="10:10" x14ac:dyDescent="0.2">
      <c r="J528" s="1"/>
    </row>
    <row r="529" spans="10:10" x14ac:dyDescent="0.2">
      <c r="J529" s="1"/>
    </row>
    <row r="530" spans="10:10" x14ac:dyDescent="0.2">
      <c r="J530" s="1"/>
    </row>
    <row r="531" spans="10:10" x14ac:dyDescent="0.2">
      <c r="J531" s="1"/>
    </row>
    <row r="532" spans="10:10" x14ac:dyDescent="0.2">
      <c r="J532" s="1"/>
    </row>
    <row r="533" spans="10:10" x14ac:dyDescent="0.2">
      <c r="J533" s="1"/>
    </row>
    <row r="534" spans="10:10" x14ac:dyDescent="0.2">
      <c r="J534" s="1"/>
    </row>
    <row r="535" spans="10:10" x14ac:dyDescent="0.2">
      <c r="J535" s="1"/>
    </row>
    <row r="536" spans="10:10" x14ac:dyDescent="0.2">
      <c r="J536" s="1"/>
    </row>
    <row r="537" spans="10:10" x14ac:dyDescent="0.2">
      <c r="J537" s="1"/>
    </row>
    <row r="538" spans="10:10" x14ac:dyDescent="0.2">
      <c r="J538" s="1"/>
    </row>
    <row r="539" spans="10:10" x14ac:dyDescent="0.2">
      <c r="J539" s="1"/>
    </row>
    <row r="540" spans="10:10" x14ac:dyDescent="0.2">
      <c r="J540" s="1"/>
    </row>
    <row r="541" spans="10:10" x14ac:dyDescent="0.2">
      <c r="J541" s="1"/>
    </row>
    <row r="542" spans="10:10" x14ac:dyDescent="0.2">
      <c r="J542" s="1"/>
    </row>
    <row r="543" spans="10:10" x14ac:dyDescent="0.2">
      <c r="J543" s="1"/>
    </row>
    <row r="544" spans="10:10" x14ac:dyDescent="0.2">
      <c r="J544" s="1"/>
    </row>
    <row r="545" spans="10:10" x14ac:dyDescent="0.2">
      <c r="J545" s="1"/>
    </row>
    <row r="546" spans="10:10" x14ac:dyDescent="0.2">
      <c r="J546" s="1"/>
    </row>
    <row r="547" spans="10:10" x14ac:dyDescent="0.2">
      <c r="J547" s="1"/>
    </row>
    <row r="548" spans="10:10" x14ac:dyDescent="0.2">
      <c r="J548" s="1"/>
    </row>
    <row r="549" spans="10:10" x14ac:dyDescent="0.2">
      <c r="J549" s="1"/>
    </row>
    <row r="550" spans="10:10" x14ac:dyDescent="0.2">
      <c r="J550" s="1"/>
    </row>
    <row r="551" spans="10:10" x14ac:dyDescent="0.2">
      <c r="J551" s="1"/>
    </row>
    <row r="552" spans="10:10" x14ac:dyDescent="0.2">
      <c r="J552" s="1"/>
    </row>
    <row r="553" spans="10:10" x14ac:dyDescent="0.2">
      <c r="J553" s="1"/>
    </row>
    <row r="554" spans="10:10" x14ac:dyDescent="0.2">
      <c r="J554" s="1"/>
    </row>
    <row r="555" spans="10:10" x14ac:dyDescent="0.2">
      <c r="J555" s="1"/>
    </row>
    <row r="556" spans="10:10" x14ac:dyDescent="0.2">
      <c r="J556" s="1"/>
    </row>
    <row r="557" spans="10:10" x14ac:dyDescent="0.2">
      <c r="J557" s="1"/>
    </row>
    <row r="558" spans="10:10" x14ac:dyDescent="0.2">
      <c r="J558" s="1"/>
    </row>
    <row r="559" spans="10:10" x14ac:dyDescent="0.2">
      <c r="J559" s="1"/>
    </row>
    <row r="560" spans="10:10" x14ac:dyDescent="0.2">
      <c r="J560" s="1"/>
    </row>
    <row r="561" spans="10:10" x14ac:dyDescent="0.2">
      <c r="J561" s="1"/>
    </row>
    <row r="562" spans="10:10" x14ac:dyDescent="0.2">
      <c r="J562" s="1"/>
    </row>
    <row r="563" spans="10:10" x14ac:dyDescent="0.2">
      <c r="J563" s="1"/>
    </row>
    <row r="564" spans="10:10" x14ac:dyDescent="0.2">
      <c r="J564" s="1"/>
    </row>
    <row r="565" spans="10:10" x14ac:dyDescent="0.2">
      <c r="J565" s="1"/>
    </row>
    <row r="566" spans="10:10" x14ac:dyDescent="0.2">
      <c r="J566" s="1"/>
    </row>
    <row r="567" spans="10:10" x14ac:dyDescent="0.2">
      <c r="J567" s="1"/>
    </row>
    <row r="568" spans="10:10" x14ac:dyDescent="0.2">
      <c r="J568" s="1"/>
    </row>
    <row r="569" spans="10:10" x14ac:dyDescent="0.2">
      <c r="J569" s="1"/>
    </row>
    <row r="570" spans="10:10" x14ac:dyDescent="0.2">
      <c r="J570" s="1"/>
    </row>
    <row r="571" spans="10:10" x14ac:dyDescent="0.2">
      <c r="J571" s="1"/>
    </row>
    <row r="572" spans="10:10" x14ac:dyDescent="0.2">
      <c r="J572" s="1"/>
    </row>
    <row r="573" spans="10:10" x14ac:dyDescent="0.2">
      <c r="J573" s="1"/>
    </row>
    <row r="574" spans="10:10" x14ac:dyDescent="0.2">
      <c r="J574" s="1"/>
    </row>
    <row r="575" spans="10:10" x14ac:dyDescent="0.2">
      <c r="J575" s="1"/>
    </row>
    <row r="576" spans="10:10" x14ac:dyDescent="0.2">
      <c r="J576" s="1"/>
    </row>
    <row r="577" spans="10:10" x14ac:dyDescent="0.2">
      <c r="J577" s="1"/>
    </row>
    <row r="578" spans="10:10" x14ac:dyDescent="0.2">
      <c r="J578" s="1"/>
    </row>
    <row r="579" spans="10:10" x14ac:dyDescent="0.2">
      <c r="J579" s="1"/>
    </row>
    <row r="580" spans="10:10" x14ac:dyDescent="0.2">
      <c r="J580" s="1"/>
    </row>
    <row r="581" spans="10:10" x14ac:dyDescent="0.2">
      <c r="J581" s="1"/>
    </row>
    <row r="582" spans="10:10" x14ac:dyDescent="0.2">
      <c r="J582" s="1"/>
    </row>
    <row r="583" spans="10:10" x14ac:dyDescent="0.2">
      <c r="J583" s="1"/>
    </row>
    <row r="584" spans="10:10" x14ac:dyDescent="0.2">
      <c r="J584" s="1"/>
    </row>
    <row r="585" spans="10:10" x14ac:dyDescent="0.2">
      <c r="J585" s="1"/>
    </row>
    <row r="586" spans="10:10" x14ac:dyDescent="0.2">
      <c r="J586" s="1"/>
    </row>
    <row r="587" spans="10:10" x14ac:dyDescent="0.2">
      <c r="J587" s="1"/>
    </row>
    <row r="588" spans="10:10" x14ac:dyDescent="0.2">
      <c r="J588" s="1"/>
    </row>
    <row r="589" spans="10:10" x14ac:dyDescent="0.2">
      <c r="J589" s="1"/>
    </row>
    <row r="590" spans="10:10" x14ac:dyDescent="0.2">
      <c r="J590" s="1"/>
    </row>
    <row r="591" spans="10:10" x14ac:dyDescent="0.2">
      <c r="J591" s="1"/>
    </row>
    <row r="592" spans="10:10" x14ac:dyDescent="0.2">
      <c r="J592" s="1"/>
    </row>
    <row r="593" spans="10:10" x14ac:dyDescent="0.2">
      <c r="J593" s="1"/>
    </row>
    <row r="594" spans="10:10" x14ac:dyDescent="0.2">
      <c r="J594" s="1"/>
    </row>
    <row r="595" spans="10:10" x14ac:dyDescent="0.2">
      <c r="J595" s="1"/>
    </row>
    <row r="596" spans="10:10" x14ac:dyDescent="0.2">
      <c r="J596" s="1"/>
    </row>
    <row r="597" spans="10:10" x14ac:dyDescent="0.2">
      <c r="J597" s="1"/>
    </row>
    <row r="598" spans="10:10" x14ac:dyDescent="0.2">
      <c r="J598" s="1"/>
    </row>
    <row r="599" spans="10:10" x14ac:dyDescent="0.2">
      <c r="J599" s="1"/>
    </row>
    <row r="600" spans="10:10" x14ac:dyDescent="0.2">
      <c r="J600" s="1"/>
    </row>
    <row r="601" spans="10:10" x14ac:dyDescent="0.2">
      <c r="J601" s="1"/>
    </row>
    <row r="602" spans="10:10" x14ac:dyDescent="0.2">
      <c r="J602" s="1"/>
    </row>
    <row r="603" spans="10:10" x14ac:dyDescent="0.2">
      <c r="J603" s="1"/>
    </row>
    <row r="604" spans="10:10" x14ac:dyDescent="0.2">
      <c r="J604" s="1"/>
    </row>
    <row r="605" spans="10:10" x14ac:dyDescent="0.2">
      <c r="J605" s="1"/>
    </row>
    <row r="606" spans="10:10" x14ac:dyDescent="0.2">
      <c r="J606" s="1"/>
    </row>
    <row r="607" spans="10:10" x14ac:dyDescent="0.2">
      <c r="J607" s="1"/>
    </row>
    <row r="608" spans="10:10" x14ac:dyDescent="0.2">
      <c r="J608" s="1"/>
    </row>
    <row r="609" spans="10:10" x14ac:dyDescent="0.2">
      <c r="J609" s="1"/>
    </row>
    <row r="610" spans="10:10" x14ac:dyDescent="0.2">
      <c r="J610" s="1"/>
    </row>
    <row r="611" spans="10:10" x14ac:dyDescent="0.2">
      <c r="J611" s="1"/>
    </row>
    <row r="612" spans="10:10" x14ac:dyDescent="0.2">
      <c r="J612" s="1"/>
    </row>
    <row r="613" spans="10:10" x14ac:dyDescent="0.2">
      <c r="J613" s="1"/>
    </row>
    <row r="614" spans="10:10" x14ac:dyDescent="0.2">
      <c r="J614" s="1"/>
    </row>
    <row r="615" spans="10:10" x14ac:dyDescent="0.2">
      <c r="J615" s="1"/>
    </row>
    <row r="616" spans="10:10" x14ac:dyDescent="0.2">
      <c r="J616" s="1"/>
    </row>
    <row r="617" spans="10:10" x14ac:dyDescent="0.2">
      <c r="J617" s="1"/>
    </row>
    <row r="618" spans="10:10" x14ac:dyDescent="0.2">
      <c r="J618" s="1"/>
    </row>
    <row r="619" spans="10:10" x14ac:dyDescent="0.2">
      <c r="J619" s="1"/>
    </row>
    <row r="620" spans="10:10" x14ac:dyDescent="0.2">
      <c r="J620" s="1"/>
    </row>
    <row r="621" spans="10:10" x14ac:dyDescent="0.2">
      <c r="J621" s="1"/>
    </row>
    <row r="622" spans="10:10" x14ac:dyDescent="0.2">
      <c r="J622" s="1"/>
    </row>
    <row r="623" spans="10:10" x14ac:dyDescent="0.2">
      <c r="J623" s="1"/>
    </row>
    <row r="624" spans="10:10" x14ac:dyDescent="0.2">
      <c r="J624" s="1"/>
    </row>
    <row r="625" spans="10:10" x14ac:dyDescent="0.2">
      <c r="J625" s="1"/>
    </row>
    <row r="626" spans="10:10" x14ac:dyDescent="0.2">
      <c r="J626" s="1"/>
    </row>
    <row r="627" spans="10:10" x14ac:dyDescent="0.2">
      <c r="J627" s="1"/>
    </row>
    <row r="628" spans="10:10" x14ac:dyDescent="0.2">
      <c r="J628" s="1"/>
    </row>
    <row r="629" spans="10:10" x14ac:dyDescent="0.2">
      <c r="J629" s="1"/>
    </row>
    <row r="630" spans="10:10" x14ac:dyDescent="0.2">
      <c r="J630" s="1"/>
    </row>
    <row r="631" spans="10:10" x14ac:dyDescent="0.2">
      <c r="J631" s="1"/>
    </row>
    <row r="632" spans="10:10" x14ac:dyDescent="0.2">
      <c r="J632" s="1"/>
    </row>
    <row r="633" spans="10:10" x14ac:dyDescent="0.2">
      <c r="J633" s="1"/>
    </row>
    <row r="634" spans="10:10" x14ac:dyDescent="0.2">
      <c r="J634" s="1"/>
    </row>
    <row r="635" spans="10:10" x14ac:dyDescent="0.2">
      <c r="J635" s="1"/>
    </row>
    <row r="636" spans="10:10" x14ac:dyDescent="0.2">
      <c r="J636" s="1"/>
    </row>
    <row r="637" spans="10:10" x14ac:dyDescent="0.2">
      <c r="J637" s="1"/>
    </row>
    <row r="638" spans="10:10" x14ac:dyDescent="0.2">
      <c r="J638" s="1"/>
    </row>
    <row r="639" spans="10:10" x14ac:dyDescent="0.2">
      <c r="J639" s="1"/>
    </row>
    <row r="640" spans="10:10" x14ac:dyDescent="0.2">
      <c r="J640" s="1"/>
    </row>
    <row r="641" spans="10:10" x14ac:dyDescent="0.2">
      <c r="J641" s="1"/>
    </row>
    <row r="642" spans="10:10" x14ac:dyDescent="0.2">
      <c r="J642" s="1"/>
    </row>
    <row r="643" spans="10:10" x14ac:dyDescent="0.2">
      <c r="J643" s="1"/>
    </row>
    <row r="644" spans="10:10" x14ac:dyDescent="0.2">
      <c r="J644" s="1"/>
    </row>
    <row r="645" spans="10:10" x14ac:dyDescent="0.2">
      <c r="J645" s="1"/>
    </row>
    <row r="646" spans="10:10" x14ac:dyDescent="0.2">
      <c r="J646" s="1"/>
    </row>
    <row r="647" spans="10:10" x14ac:dyDescent="0.2">
      <c r="J647" s="1"/>
    </row>
    <row r="648" spans="10:10" x14ac:dyDescent="0.2">
      <c r="J648" s="1"/>
    </row>
    <row r="649" spans="10:10" x14ac:dyDescent="0.2">
      <c r="J649" s="1"/>
    </row>
    <row r="650" spans="10:10" x14ac:dyDescent="0.2">
      <c r="J650" s="1"/>
    </row>
    <row r="651" spans="10:10" x14ac:dyDescent="0.2">
      <c r="J651" s="1"/>
    </row>
    <row r="652" spans="10:10" x14ac:dyDescent="0.2">
      <c r="J652" s="1"/>
    </row>
    <row r="653" spans="10:10" x14ac:dyDescent="0.2">
      <c r="J653" s="1"/>
    </row>
    <row r="654" spans="10:10" x14ac:dyDescent="0.2">
      <c r="J654" s="1"/>
    </row>
    <row r="655" spans="10:10" x14ac:dyDescent="0.2">
      <c r="J655" s="1"/>
    </row>
    <row r="656" spans="10:10" x14ac:dyDescent="0.2">
      <c r="J656" s="1"/>
    </row>
    <row r="657" spans="10:10" x14ac:dyDescent="0.2">
      <c r="J657" s="1"/>
    </row>
    <row r="658" spans="10:10" x14ac:dyDescent="0.2">
      <c r="J658" s="1"/>
    </row>
    <row r="659" spans="10:10" x14ac:dyDescent="0.2">
      <c r="J659" s="1"/>
    </row>
    <row r="660" spans="10:10" x14ac:dyDescent="0.2">
      <c r="J660" s="1"/>
    </row>
    <row r="661" spans="10:10" x14ac:dyDescent="0.2">
      <c r="J661" s="1"/>
    </row>
    <row r="662" spans="10:10" x14ac:dyDescent="0.2">
      <c r="J662" s="1"/>
    </row>
    <row r="663" spans="10:10" x14ac:dyDescent="0.2">
      <c r="J663" s="1"/>
    </row>
    <row r="664" spans="10:10" x14ac:dyDescent="0.2">
      <c r="J664" s="1"/>
    </row>
    <row r="665" spans="10:10" x14ac:dyDescent="0.2">
      <c r="J665" s="1"/>
    </row>
    <row r="666" spans="10:10" x14ac:dyDescent="0.2">
      <c r="J666" s="1"/>
    </row>
    <row r="667" spans="10:10" x14ac:dyDescent="0.2">
      <c r="J667" s="1"/>
    </row>
    <row r="668" spans="10:10" x14ac:dyDescent="0.2">
      <c r="J668" s="1"/>
    </row>
    <row r="669" spans="10:10" x14ac:dyDescent="0.2">
      <c r="J669" s="1"/>
    </row>
    <row r="670" spans="10:10" x14ac:dyDescent="0.2">
      <c r="J670" s="1"/>
    </row>
    <row r="671" spans="10:10" x14ac:dyDescent="0.2">
      <c r="J671" s="1"/>
    </row>
    <row r="672" spans="10:10" x14ac:dyDescent="0.2">
      <c r="J672" s="1"/>
    </row>
    <row r="673" spans="10:10" x14ac:dyDescent="0.2">
      <c r="J673" s="1"/>
    </row>
    <row r="674" spans="10:10" x14ac:dyDescent="0.2">
      <c r="J674" s="1"/>
    </row>
    <row r="675" spans="10:10" x14ac:dyDescent="0.2">
      <c r="J675" s="1"/>
    </row>
    <row r="676" spans="10:10" x14ac:dyDescent="0.2">
      <c r="J676" s="1"/>
    </row>
    <row r="677" spans="10:10" x14ac:dyDescent="0.2">
      <c r="J677" s="1"/>
    </row>
    <row r="678" spans="10:10" x14ac:dyDescent="0.2">
      <c r="J678" s="1"/>
    </row>
    <row r="679" spans="10:10" x14ac:dyDescent="0.2">
      <c r="J679" s="1"/>
    </row>
    <row r="680" spans="10:10" x14ac:dyDescent="0.2">
      <c r="J680" s="1"/>
    </row>
    <row r="681" spans="10:10" x14ac:dyDescent="0.2">
      <c r="J681" s="1"/>
    </row>
    <row r="682" spans="10:10" x14ac:dyDescent="0.2">
      <c r="J682" s="1"/>
    </row>
    <row r="683" spans="10:10" x14ac:dyDescent="0.2">
      <c r="J683" s="1"/>
    </row>
    <row r="684" spans="10:10" x14ac:dyDescent="0.2">
      <c r="J684" s="1"/>
    </row>
    <row r="685" spans="10:10" x14ac:dyDescent="0.2">
      <c r="J685" s="1"/>
    </row>
    <row r="686" spans="10:10" x14ac:dyDescent="0.2">
      <c r="J686" s="1"/>
    </row>
    <row r="687" spans="10:10" x14ac:dyDescent="0.2">
      <c r="J687" s="1"/>
    </row>
    <row r="688" spans="10:10" x14ac:dyDescent="0.2">
      <c r="J688" s="1"/>
    </row>
    <row r="689" spans="10:10" x14ac:dyDescent="0.2">
      <c r="J689" s="1"/>
    </row>
    <row r="690" spans="10:10" x14ac:dyDescent="0.2">
      <c r="J690" s="1"/>
    </row>
    <row r="691" spans="10:10" x14ac:dyDescent="0.2">
      <c r="J691" s="1"/>
    </row>
    <row r="692" spans="10:10" x14ac:dyDescent="0.2">
      <c r="J692" s="1"/>
    </row>
    <row r="693" spans="10:10" x14ac:dyDescent="0.2">
      <c r="J693" s="1"/>
    </row>
    <row r="694" spans="10:10" x14ac:dyDescent="0.2">
      <c r="J694" s="1"/>
    </row>
    <row r="695" spans="10:10" x14ac:dyDescent="0.2">
      <c r="J695" s="1"/>
    </row>
    <row r="696" spans="10:10" x14ac:dyDescent="0.2">
      <c r="J696" s="1"/>
    </row>
    <row r="697" spans="10:10" x14ac:dyDescent="0.2">
      <c r="J697" s="1"/>
    </row>
    <row r="698" spans="10:10" x14ac:dyDescent="0.2">
      <c r="J698" s="1"/>
    </row>
    <row r="699" spans="10:10" x14ac:dyDescent="0.2">
      <c r="J699" s="1"/>
    </row>
    <row r="700" spans="10:10" x14ac:dyDescent="0.2">
      <c r="J700" s="1"/>
    </row>
    <row r="701" spans="10:10" x14ac:dyDescent="0.2">
      <c r="J701" s="1"/>
    </row>
    <row r="702" spans="10:10" x14ac:dyDescent="0.2">
      <c r="J702" s="1"/>
    </row>
    <row r="703" spans="10:10" x14ac:dyDescent="0.2">
      <c r="J703" s="1"/>
    </row>
    <row r="704" spans="10:10" x14ac:dyDescent="0.2">
      <c r="J704" s="1"/>
    </row>
    <row r="705" spans="10:10" x14ac:dyDescent="0.2">
      <c r="J705" s="1"/>
    </row>
    <row r="706" spans="10:10" x14ac:dyDescent="0.2">
      <c r="J706" s="1"/>
    </row>
    <row r="707" spans="10:10" x14ac:dyDescent="0.2">
      <c r="J707" s="1"/>
    </row>
    <row r="708" spans="10:10" x14ac:dyDescent="0.2">
      <c r="J708" s="1"/>
    </row>
    <row r="709" spans="10:10" x14ac:dyDescent="0.2">
      <c r="J709" s="1"/>
    </row>
    <row r="710" spans="10:10" x14ac:dyDescent="0.2">
      <c r="J710" s="1"/>
    </row>
    <row r="711" spans="10:10" x14ac:dyDescent="0.2">
      <c r="J711" s="1"/>
    </row>
    <row r="712" spans="10:10" x14ac:dyDescent="0.2">
      <c r="J712" s="1"/>
    </row>
    <row r="713" spans="10:10" x14ac:dyDescent="0.2">
      <c r="J713" s="1"/>
    </row>
    <row r="714" spans="10:10" x14ac:dyDescent="0.2">
      <c r="J714" s="1"/>
    </row>
    <row r="715" spans="10:10" x14ac:dyDescent="0.2">
      <c r="J715" s="1"/>
    </row>
    <row r="716" spans="10:10" x14ac:dyDescent="0.2">
      <c r="J716" s="1"/>
    </row>
    <row r="717" spans="10:10" x14ac:dyDescent="0.2">
      <c r="J717" s="1"/>
    </row>
    <row r="718" spans="10:10" x14ac:dyDescent="0.2">
      <c r="J718" s="1"/>
    </row>
    <row r="719" spans="10:10" x14ac:dyDescent="0.2">
      <c r="J719" s="1"/>
    </row>
    <row r="720" spans="10:10" x14ac:dyDescent="0.2">
      <c r="J720" s="1"/>
    </row>
    <row r="721" spans="10:10" x14ac:dyDescent="0.2">
      <c r="J721" s="1"/>
    </row>
    <row r="722" spans="10:10" x14ac:dyDescent="0.2">
      <c r="J722" s="1"/>
    </row>
    <row r="723" spans="10:10" x14ac:dyDescent="0.2">
      <c r="J723" s="1"/>
    </row>
    <row r="724" spans="10:10" x14ac:dyDescent="0.2">
      <c r="J724" s="1"/>
    </row>
    <row r="725" spans="10:10" x14ac:dyDescent="0.2">
      <c r="J725" s="1"/>
    </row>
    <row r="726" spans="10:10" x14ac:dyDescent="0.2">
      <c r="J726" s="1"/>
    </row>
    <row r="727" spans="10:10" x14ac:dyDescent="0.2">
      <c r="J727" s="1"/>
    </row>
    <row r="728" spans="10:10" x14ac:dyDescent="0.2">
      <c r="J728" s="1"/>
    </row>
    <row r="729" spans="10:10" x14ac:dyDescent="0.2">
      <c r="J729" s="1"/>
    </row>
    <row r="730" spans="10:10" x14ac:dyDescent="0.2">
      <c r="J730" s="1"/>
    </row>
    <row r="731" spans="10:10" x14ac:dyDescent="0.2">
      <c r="J731" s="1"/>
    </row>
    <row r="732" spans="10:10" x14ac:dyDescent="0.2">
      <c r="J732" s="1"/>
    </row>
    <row r="733" spans="10:10" x14ac:dyDescent="0.2">
      <c r="J733" s="1"/>
    </row>
    <row r="734" spans="10:10" x14ac:dyDescent="0.2">
      <c r="J734" s="1"/>
    </row>
    <row r="735" spans="10:10" x14ac:dyDescent="0.2">
      <c r="J735" s="1"/>
    </row>
    <row r="736" spans="10:10" x14ac:dyDescent="0.2">
      <c r="J736" s="1"/>
    </row>
    <row r="737" spans="10:10" x14ac:dyDescent="0.2">
      <c r="J737" s="1"/>
    </row>
    <row r="738" spans="10:10" x14ac:dyDescent="0.2">
      <c r="J738" s="1"/>
    </row>
    <row r="739" spans="10:10" x14ac:dyDescent="0.2">
      <c r="J739" s="1"/>
    </row>
    <row r="740" spans="10:10" x14ac:dyDescent="0.2">
      <c r="J740" s="1"/>
    </row>
    <row r="741" spans="10:10" x14ac:dyDescent="0.2">
      <c r="J741" s="1"/>
    </row>
    <row r="742" spans="10:10" x14ac:dyDescent="0.2">
      <c r="J742" s="1"/>
    </row>
    <row r="743" spans="10:10" x14ac:dyDescent="0.2">
      <c r="J743" s="1"/>
    </row>
    <row r="744" spans="10:10" x14ac:dyDescent="0.2">
      <c r="J744" s="1"/>
    </row>
    <row r="745" spans="10:10" x14ac:dyDescent="0.2">
      <c r="J745" s="1"/>
    </row>
    <row r="746" spans="10:10" x14ac:dyDescent="0.2">
      <c r="J746" s="1"/>
    </row>
    <row r="747" spans="10:10" x14ac:dyDescent="0.2">
      <c r="J747" s="1"/>
    </row>
    <row r="748" spans="10:10" x14ac:dyDescent="0.2">
      <c r="J748" s="1"/>
    </row>
    <row r="749" spans="10:10" x14ac:dyDescent="0.2">
      <c r="J749" s="1"/>
    </row>
    <row r="750" spans="10:10" x14ac:dyDescent="0.2">
      <c r="J750" s="1"/>
    </row>
    <row r="751" spans="10:10" x14ac:dyDescent="0.2">
      <c r="J751" s="1"/>
    </row>
    <row r="752" spans="10:10" x14ac:dyDescent="0.2">
      <c r="J752" s="1"/>
    </row>
    <row r="753" spans="10:10" x14ac:dyDescent="0.2">
      <c r="J753" s="1"/>
    </row>
    <row r="754" spans="10:10" x14ac:dyDescent="0.2">
      <c r="J754" s="1"/>
    </row>
    <row r="755" spans="10:10" x14ac:dyDescent="0.2">
      <c r="J755" s="1"/>
    </row>
    <row r="756" spans="10:10" x14ac:dyDescent="0.2">
      <c r="J756" s="1"/>
    </row>
    <row r="757" spans="10:10" x14ac:dyDescent="0.2">
      <c r="J757" s="1"/>
    </row>
    <row r="758" spans="10:10" x14ac:dyDescent="0.2">
      <c r="J758" s="1"/>
    </row>
    <row r="759" spans="10:10" x14ac:dyDescent="0.2">
      <c r="J759" s="1"/>
    </row>
    <row r="760" spans="10:10" x14ac:dyDescent="0.2">
      <c r="J760" s="1"/>
    </row>
    <row r="761" spans="10:10" x14ac:dyDescent="0.2">
      <c r="J761" s="1"/>
    </row>
    <row r="762" spans="10:10" x14ac:dyDescent="0.2">
      <c r="J762" s="1"/>
    </row>
    <row r="763" spans="10:10" x14ac:dyDescent="0.2">
      <c r="J763" s="1"/>
    </row>
    <row r="764" spans="10:10" x14ac:dyDescent="0.2">
      <c r="J764" s="1"/>
    </row>
    <row r="765" spans="10:10" x14ac:dyDescent="0.2">
      <c r="J765" s="1"/>
    </row>
    <row r="766" spans="10:10" x14ac:dyDescent="0.2">
      <c r="J766" s="1"/>
    </row>
    <row r="767" spans="10:10" x14ac:dyDescent="0.2">
      <c r="J767" s="1"/>
    </row>
    <row r="768" spans="10:10" x14ac:dyDescent="0.2">
      <c r="J768" s="1"/>
    </row>
    <row r="769" spans="10:10" x14ac:dyDescent="0.2">
      <c r="J769" s="1"/>
    </row>
    <row r="770" spans="10:10" x14ac:dyDescent="0.2">
      <c r="J770" s="1"/>
    </row>
    <row r="771" spans="10:10" x14ac:dyDescent="0.2">
      <c r="J771" s="1"/>
    </row>
    <row r="772" spans="10:10" x14ac:dyDescent="0.2">
      <c r="J772" s="1"/>
    </row>
    <row r="773" spans="10:10" x14ac:dyDescent="0.2">
      <c r="J773" s="1"/>
    </row>
    <row r="774" spans="10:10" x14ac:dyDescent="0.2">
      <c r="J774" s="1"/>
    </row>
    <row r="775" spans="10:10" x14ac:dyDescent="0.2">
      <c r="J775" s="1"/>
    </row>
    <row r="776" spans="10:10" x14ac:dyDescent="0.2">
      <c r="J776" s="1"/>
    </row>
    <row r="777" spans="10:10" x14ac:dyDescent="0.2">
      <c r="J777" s="1"/>
    </row>
    <row r="778" spans="10:10" x14ac:dyDescent="0.2">
      <c r="J778" s="1"/>
    </row>
    <row r="779" spans="10:10" x14ac:dyDescent="0.2">
      <c r="J779" s="1"/>
    </row>
    <row r="780" spans="10:10" x14ac:dyDescent="0.2">
      <c r="J780" s="1"/>
    </row>
    <row r="781" spans="10:10" x14ac:dyDescent="0.2">
      <c r="J781" s="1"/>
    </row>
    <row r="782" spans="10:10" x14ac:dyDescent="0.2">
      <c r="J782" s="1"/>
    </row>
    <row r="783" spans="10:10" x14ac:dyDescent="0.2">
      <c r="J783" s="1"/>
    </row>
    <row r="784" spans="10:10" x14ac:dyDescent="0.2">
      <c r="J784" s="1"/>
    </row>
    <row r="785" spans="10:10" x14ac:dyDescent="0.2">
      <c r="J785" s="1"/>
    </row>
    <row r="786" spans="10:10" x14ac:dyDescent="0.2">
      <c r="J786" s="1"/>
    </row>
    <row r="787" spans="10:10" x14ac:dyDescent="0.2">
      <c r="J787" s="1"/>
    </row>
    <row r="788" spans="10:10" x14ac:dyDescent="0.2">
      <c r="J788" s="1"/>
    </row>
    <row r="789" spans="10:10" x14ac:dyDescent="0.2">
      <c r="J789" s="1"/>
    </row>
    <row r="790" spans="10:10" x14ac:dyDescent="0.2">
      <c r="J790" s="1"/>
    </row>
    <row r="791" spans="10:10" x14ac:dyDescent="0.2">
      <c r="J791" s="1"/>
    </row>
    <row r="792" spans="10:10" x14ac:dyDescent="0.2">
      <c r="J792" s="1"/>
    </row>
    <row r="793" spans="10:10" x14ac:dyDescent="0.2">
      <c r="J793" s="1"/>
    </row>
    <row r="794" spans="10:10" x14ac:dyDescent="0.2">
      <c r="J794" s="1"/>
    </row>
    <row r="795" spans="10:10" x14ac:dyDescent="0.2">
      <c r="J795" s="1"/>
    </row>
    <row r="796" spans="10:10" x14ac:dyDescent="0.2">
      <c r="J796" s="1"/>
    </row>
    <row r="797" spans="10:10" x14ac:dyDescent="0.2">
      <c r="J797" s="1"/>
    </row>
    <row r="798" spans="10:10" x14ac:dyDescent="0.2">
      <c r="J798" s="1"/>
    </row>
    <row r="799" spans="10:10" x14ac:dyDescent="0.2">
      <c r="J799" s="1"/>
    </row>
    <row r="800" spans="10:10" x14ac:dyDescent="0.2">
      <c r="J800" s="1"/>
    </row>
    <row r="801" spans="10:10" x14ac:dyDescent="0.2">
      <c r="J801" s="1"/>
    </row>
    <row r="802" spans="10:10" x14ac:dyDescent="0.2">
      <c r="J802" s="1"/>
    </row>
    <row r="803" spans="10:10" x14ac:dyDescent="0.2">
      <c r="J803" s="1"/>
    </row>
    <row r="804" spans="10:10" x14ac:dyDescent="0.2">
      <c r="J804" s="1"/>
    </row>
    <row r="805" spans="10:10" x14ac:dyDescent="0.2">
      <c r="J805" s="1"/>
    </row>
    <row r="806" spans="10:10" x14ac:dyDescent="0.2">
      <c r="J806" s="1"/>
    </row>
    <row r="807" spans="10:10" x14ac:dyDescent="0.2">
      <c r="J807" s="1"/>
    </row>
    <row r="808" spans="10:10" x14ac:dyDescent="0.2">
      <c r="J808" s="1"/>
    </row>
    <row r="809" spans="10:10" x14ac:dyDescent="0.2">
      <c r="J809" s="1"/>
    </row>
    <row r="810" spans="10:10" x14ac:dyDescent="0.2">
      <c r="J810" s="1"/>
    </row>
    <row r="811" spans="10:10" x14ac:dyDescent="0.2">
      <c r="J811" s="1"/>
    </row>
    <row r="812" spans="10:10" x14ac:dyDescent="0.2">
      <c r="J812" s="1"/>
    </row>
    <row r="813" spans="10:10" x14ac:dyDescent="0.2">
      <c r="J813" s="1"/>
    </row>
    <row r="814" spans="10:10" x14ac:dyDescent="0.2">
      <c r="J814" s="1"/>
    </row>
    <row r="815" spans="10:10" x14ac:dyDescent="0.2">
      <c r="J815" s="1"/>
    </row>
    <row r="816" spans="10:10" x14ac:dyDescent="0.2">
      <c r="J816" s="1"/>
    </row>
    <row r="817" spans="10:10" x14ac:dyDescent="0.2">
      <c r="J817" s="1"/>
    </row>
    <row r="818" spans="10:10" x14ac:dyDescent="0.2">
      <c r="J818" s="1"/>
    </row>
    <row r="819" spans="10:10" x14ac:dyDescent="0.2">
      <c r="J819" s="1"/>
    </row>
    <row r="820" spans="10:10" x14ac:dyDescent="0.2">
      <c r="J820" s="1"/>
    </row>
    <row r="821" spans="10:10" x14ac:dyDescent="0.2">
      <c r="J821" s="1"/>
    </row>
    <row r="822" spans="10:10" x14ac:dyDescent="0.2">
      <c r="J822" s="1"/>
    </row>
    <row r="823" spans="10:10" x14ac:dyDescent="0.2">
      <c r="J823" s="1"/>
    </row>
    <row r="824" spans="10:10" x14ac:dyDescent="0.2">
      <c r="J824" s="1"/>
    </row>
    <row r="825" spans="10:10" x14ac:dyDescent="0.2">
      <c r="J825" s="1"/>
    </row>
    <row r="826" spans="10:10" x14ac:dyDescent="0.2">
      <c r="J826" s="1"/>
    </row>
    <row r="827" spans="10:10" x14ac:dyDescent="0.2">
      <c r="J827" s="1"/>
    </row>
    <row r="828" spans="10:10" x14ac:dyDescent="0.2">
      <c r="J828" s="1"/>
    </row>
    <row r="829" spans="10:10" x14ac:dyDescent="0.2">
      <c r="J829" s="1"/>
    </row>
    <row r="830" spans="10:10" x14ac:dyDescent="0.2">
      <c r="J830" s="1"/>
    </row>
    <row r="831" spans="10:10" x14ac:dyDescent="0.2">
      <c r="J831" s="1"/>
    </row>
    <row r="832" spans="10:10" x14ac:dyDescent="0.2">
      <c r="J832" s="1"/>
    </row>
    <row r="833" spans="10:10" x14ac:dyDescent="0.2">
      <c r="J833" s="1"/>
    </row>
    <row r="834" spans="10:10" x14ac:dyDescent="0.2">
      <c r="J834" s="1"/>
    </row>
    <row r="835" spans="10:10" x14ac:dyDescent="0.2">
      <c r="J835" s="1"/>
    </row>
    <row r="836" spans="10:10" x14ac:dyDescent="0.2">
      <c r="J836" s="1"/>
    </row>
    <row r="837" spans="10:10" x14ac:dyDescent="0.2">
      <c r="J837" s="1"/>
    </row>
    <row r="838" spans="10:10" x14ac:dyDescent="0.2">
      <c r="J838" s="1"/>
    </row>
    <row r="839" spans="10:10" x14ac:dyDescent="0.2">
      <c r="J839" s="1"/>
    </row>
    <row r="840" spans="10:10" x14ac:dyDescent="0.2">
      <c r="J840" s="1"/>
    </row>
    <row r="841" spans="10:10" x14ac:dyDescent="0.2">
      <c r="J841" s="1"/>
    </row>
    <row r="842" spans="10:10" x14ac:dyDescent="0.2">
      <c r="J842" s="1"/>
    </row>
    <row r="843" spans="10:10" x14ac:dyDescent="0.2">
      <c r="J843" s="1"/>
    </row>
    <row r="844" spans="10:10" x14ac:dyDescent="0.2">
      <c r="J844" s="1"/>
    </row>
    <row r="845" spans="10:10" x14ac:dyDescent="0.2">
      <c r="J845" s="1"/>
    </row>
    <row r="846" spans="10:10" x14ac:dyDescent="0.2">
      <c r="J846" s="1"/>
    </row>
    <row r="847" spans="10:10" x14ac:dyDescent="0.2">
      <c r="J847" s="1"/>
    </row>
    <row r="848" spans="10:10" x14ac:dyDescent="0.2">
      <c r="J848" s="1"/>
    </row>
    <row r="849" spans="10:10" x14ac:dyDescent="0.2">
      <c r="J849" s="1"/>
    </row>
    <row r="850" spans="10:10" x14ac:dyDescent="0.2">
      <c r="J850" s="1"/>
    </row>
    <row r="851" spans="10:10" x14ac:dyDescent="0.2">
      <c r="J851" s="1"/>
    </row>
    <row r="852" spans="10:10" x14ac:dyDescent="0.2">
      <c r="J852" s="1"/>
    </row>
    <row r="853" spans="10:10" x14ac:dyDescent="0.2">
      <c r="J853" s="1"/>
    </row>
    <row r="854" spans="10:10" x14ac:dyDescent="0.2">
      <c r="J854" s="1"/>
    </row>
    <row r="855" spans="10:10" x14ac:dyDescent="0.2">
      <c r="J855" s="1"/>
    </row>
    <row r="856" spans="10:10" x14ac:dyDescent="0.2">
      <c r="J856" s="1"/>
    </row>
    <row r="857" spans="10:10" x14ac:dyDescent="0.2">
      <c r="J857" s="1"/>
    </row>
    <row r="858" spans="10:10" x14ac:dyDescent="0.2">
      <c r="J858" s="1"/>
    </row>
    <row r="859" spans="10:10" x14ac:dyDescent="0.2">
      <c r="J859" s="1"/>
    </row>
    <row r="860" spans="10:10" x14ac:dyDescent="0.2">
      <c r="J860" s="1"/>
    </row>
    <row r="861" spans="10:10" x14ac:dyDescent="0.2">
      <c r="J861" s="1"/>
    </row>
    <row r="862" spans="10:10" x14ac:dyDescent="0.2">
      <c r="J862" s="1"/>
    </row>
    <row r="863" spans="10:10" x14ac:dyDescent="0.2">
      <c r="J863" s="1"/>
    </row>
    <row r="864" spans="10:10" x14ac:dyDescent="0.2">
      <c r="J864" s="1"/>
    </row>
    <row r="865" spans="10:10" x14ac:dyDescent="0.2">
      <c r="J865" s="1"/>
    </row>
    <row r="866" spans="10:10" x14ac:dyDescent="0.2">
      <c r="J866" s="1"/>
    </row>
    <row r="867" spans="10:10" x14ac:dyDescent="0.2">
      <c r="J867" s="1"/>
    </row>
    <row r="868" spans="10:10" x14ac:dyDescent="0.2">
      <c r="J868" s="1"/>
    </row>
    <row r="869" spans="10:10" x14ac:dyDescent="0.2">
      <c r="J869" s="1"/>
    </row>
    <row r="870" spans="10:10" x14ac:dyDescent="0.2">
      <c r="J870" s="1"/>
    </row>
    <row r="871" spans="10:10" x14ac:dyDescent="0.2">
      <c r="J871" s="1"/>
    </row>
    <row r="872" spans="10:10" x14ac:dyDescent="0.2">
      <c r="J872" s="1"/>
    </row>
    <row r="873" spans="10:10" x14ac:dyDescent="0.2">
      <c r="J873" s="1"/>
    </row>
    <row r="874" spans="10:10" x14ac:dyDescent="0.2">
      <c r="J874" s="1"/>
    </row>
    <row r="875" spans="10:10" x14ac:dyDescent="0.2">
      <c r="J875" s="1"/>
    </row>
    <row r="876" spans="10:10" x14ac:dyDescent="0.2">
      <c r="J876" s="1"/>
    </row>
    <row r="877" spans="10:10" x14ac:dyDescent="0.2">
      <c r="J877" s="1"/>
    </row>
    <row r="878" spans="10:10" x14ac:dyDescent="0.2">
      <c r="J878" s="1"/>
    </row>
    <row r="879" spans="10:10" x14ac:dyDescent="0.2">
      <c r="J879" s="1"/>
    </row>
    <row r="880" spans="10:10" x14ac:dyDescent="0.2">
      <c r="J880" s="1"/>
    </row>
    <row r="881" spans="10:10" x14ac:dyDescent="0.2">
      <c r="J881" s="1"/>
    </row>
    <row r="882" spans="10:10" x14ac:dyDescent="0.2">
      <c r="J882" s="1"/>
    </row>
    <row r="883" spans="10:10" x14ac:dyDescent="0.2">
      <c r="J883" s="1"/>
    </row>
    <row r="884" spans="10:10" x14ac:dyDescent="0.2">
      <c r="J884" s="1"/>
    </row>
    <row r="885" spans="10:10" x14ac:dyDescent="0.2">
      <c r="J885" s="1"/>
    </row>
    <row r="886" spans="10:10" x14ac:dyDescent="0.2">
      <c r="J886" s="1"/>
    </row>
    <row r="887" spans="10:10" x14ac:dyDescent="0.2">
      <c r="J887" s="1"/>
    </row>
    <row r="888" spans="10:10" x14ac:dyDescent="0.2">
      <c r="J888" s="1"/>
    </row>
    <row r="889" spans="10:10" x14ac:dyDescent="0.2">
      <c r="J889" s="1"/>
    </row>
    <row r="890" spans="10:10" x14ac:dyDescent="0.2">
      <c r="J890" s="1"/>
    </row>
    <row r="891" spans="10:10" x14ac:dyDescent="0.2">
      <c r="J891" s="1"/>
    </row>
    <row r="892" spans="10:10" x14ac:dyDescent="0.2">
      <c r="J892" s="1"/>
    </row>
    <row r="893" spans="10:10" x14ac:dyDescent="0.2">
      <c r="J893" s="1"/>
    </row>
    <row r="894" spans="10:10" x14ac:dyDescent="0.2">
      <c r="J894" s="1"/>
    </row>
    <row r="895" spans="10:10" x14ac:dyDescent="0.2">
      <c r="J895" s="1"/>
    </row>
    <row r="896" spans="10:10" x14ac:dyDescent="0.2">
      <c r="J896" s="1"/>
    </row>
    <row r="897" spans="10:10" x14ac:dyDescent="0.2">
      <c r="J897" s="1"/>
    </row>
    <row r="898" spans="10:10" x14ac:dyDescent="0.2">
      <c r="J898" s="1"/>
    </row>
    <row r="899" spans="10:10" x14ac:dyDescent="0.2">
      <c r="J899" s="1"/>
    </row>
    <row r="900" spans="10:10" x14ac:dyDescent="0.2">
      <c r="J900" s="1"/>
    </row>
    <row r="901" spans="10:10" x14ac:dyDescent="0.2">
      <c r="J901" s="1"/>
    </row>
    <row r="902" spans="10:10" x14ac:dyDescent="0.2">
      <c r="J902" s="1"/>
    </row>
    <row r="903" spans="10:10" x14ac:dyDescent="0.2">
      <c r="J903" s="1"/>
    </row>
    <row r="904" spans="10:10" x14ac:dyDescent="0.2">
      <c r="J904" s="1"/>
    </row>
    <row r="905" spans="10:10" x14ac:dyDescent="0.2">
      <c r="J905" s="1"/>
    </row>
    <row r="906" spans="10:10" x14ac:dyDescent="0.2">
      <c r="J906" s="1"/>
    </row>
    <row r="907" spans="10:10" x14ac:dyDescent="0.2">
      <c r="J907" s="1"/>
    </row>
    <row r="908" spans="10:10" x14ac:dyDescent="0.2">
      <c r="J908" s="1"/>
    </row>
    <row r="909" spans="10:10" x14ac:dyDescent="0.2">
      <c r="J909" s="1"/>
    </row>
    <row r="910" spans="10:10" x14ac:dyDescent="0.2">
      <c r="J910" s="1"/>
    </row>
    <row r="911" spans="10:10" x14ac:dyDescent="0.2">
      <c r="J911" s="1"/>
    </row>
    <row r="912" spans="10:10" x14ac:dyDescent="0.2">
      <c r="J912" s="1"/>
    </row>
    <row r="913" spans="10:10" x14ac:dyDescent="0.2">
      <c r="J913" s="1"/>
    </row>
    <row r="914" spans="10:10" x14ac:dyDescent="0.2">
      <c r="J914" s="1"/>
    </row>
    <row r="915" spans="10:10" x14ac:dyDescent="0.2">
      <c r="J915" s="1"/>
    </row>
  </sheetData>
  <mergeCells count="31">
    <mergeCell ref="A282:I282"/>
    <mergeCell ref="E302:G302"/>
    <mergeCell ref="E235:G235"/>
    <mergeCell ref="A236:I236"/>
    <mergeCell ref="E258:G258"/>
    <mergeCell ref="A259:I259"/>
    <mergeCell ref="E281:G281"/>
    <mergeCell ref="A173:I173"/>
    <mergeCell ref="E188:G188"/>
    <mergeCell ref="A189:I189"/>
    <mergeCell ref="E209:G209"/>
    <mergeCell ref="A210:I210"/>
    <mergeCell ref="D3:I3"/>
    <mergeCell ref="A2:I2"/>
    <mergeCell ref="A1:I1"/>
    <mergeCell ref="A4:I4"/>
    <mergeCell ref="A6:I6"/>
    <mergeCell ref="D5:G5"/>
    <mergeCell ref="A38:I38"/>
    <mergeCell ref="E72:G72"/>
    <mergeCell ref="A15:I15"/>
    <mergeCell ref="E37:G37"/>
    <mergeCell ref="E14:G14"/>
    <mergeCell ref="A117:I117"/>
    <mergeCell ref="E141:G141"/>
    <mergeCell ref="A142:I142"/>
    <mergeCell ref="E172:G172"/>
    <mergeCell ref="A73:I73"/>
    <mergeCell ref="E104:G104"/>
    <mergeCell ref="A105:I105"/>
    <mergeCell ref="E116:G116"/>
  </mergeCells>
  <pageMargins left="0.39" right="0.2" top="0.75" bottom="0.75" header="0.5" footer="0"/>
  <pageSetup orientation="portrait" horizontalDpi="300" verticalDpi="300" r:id="rId1"/>
  <headerFooter alignWithMargins="0">
    <oddHeader>&amp;RATTACHMENT B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2" sqref="D22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6:G20"/>
  <sheetViews>
    <sheetView workbookViewId="0">
      <selection activeCell="F15" sqref="F15"/>
    </sheetView>
  </sheetViews>
  <sheetFormatPr defaultRowHeight="12.75" x14ac:dyDescent="0.2"/>
  <sheetData>
    <row r="6" spans="4:7" x14ac:dyDescent="0.2">
      <c r="D6" s="44">
        <v>0.4</v>
      </c>
      <c r="E6" s="44">
        <v>0.39</v>
      </c>
      <c r="F6" s="44"/>
      <c r="G6" s="43">
        <f>D6*E6</f>
        <v>0.15600000000000003</v>
      </c>
    </row>
    <row r="7" spans="4:7" x14ac:dyDescent="0.2">
      <c r="D7" s="44">
        <v>4.5</v>
      </c>
      <c r="E7" s="44">
        <v>0.39</v>
      </c>
      <c r="F7" s="44"/>
      <c r="G7" s="43">
        <f t="shared" ref="G7:G12" si="0">D7*E7</f>
        <v>1.7550000000000001</v>
      </c>
    </row>
    <row r="8" spans="4:7" x14ac:dyDescent="0.2">
      <c r="D8" s="44">
        <v>45</v>
      </c>
      <c r="E8" s="44">
        <v>0.39</v>
      </c>
      <c r="F8" s="44"/>
      <c r="G8" s="43">
        <f t="shared" si="0"/>
        <v>17.55</v>
      </c>
    </row>
    <row r="9" spans="4:7" x14ac:dyDescent="0.2">
      <c r="D9" s="44">
        <v>2.6</v>
      </c>
      <c r="E9" s="44">
        <v>0.39</v>
      </c>
      <c r="F9" s="44"/>
      <c r="G9" s="43">
        <f t="shared" si="0"/>
        <v>1.014</v>
      </c>
    </row>
    <row r="10" spans="4:7" x14ac:dyDescent="0.2">
      <c r="D10" s="44">
        <v>6.3</v>
      </c>
      <c r="E10" s="44">
        <v>0.39</v>
      </c>
      <c r="F10" s="44"/>
      <c r="G10" s="43">
        <f t="shared" si="0"/>
        <v>2.4569999999999999</v>
      </c>
    </row>
    <row r="11" spans="4:7" x14ac:dyDescent="0.2">
      <c r="D11" s="44">
        <v>45</v>
      </c>
      <c r="E11" s="44">
        <v>0.39</v>
      </c>
      <c r="F11" s="44"/>
      <c r="G11" s="43">
        <f t="shared" si="0"/>
        <v>17.55</v>
      </c>
    </row>
    <row r="12" spans="4:7" x14ac:dyDescent="0.2">
      <c r="D12" s="44">
        <v>6</v>
      </c>
      <c r="E12" s="44">
        <v>0.39</v>
      </c>
      <c r="F12" s="44"/>
      <c r="G12" s="43">
        <f t="shared" si="0"/>
        <v>2.34</v>
      </c>
    </row>
    <row r="13" spans="4:7" x14ac:dyDescent="0.2">
      <c r="D13" s="44"/>
      <c r="E13" s="44"/>
      <c r="F13" s="44"/>
    </row>
    <row r="14" spans="4:7" x14ac:dyDescent="0.2">
      <c r="D14" s="43">
        <f>SUM(D6:D12)</f>
        <v>109.8</v>
      </c>
      <c r="E14" s="44"/>
      <c r="F14" s="44">
        <f>D14*E12</f>
        <v>42.822000000000003</v>
      </c>
      <c r="G14" s="43">
        <f>SUM(G6:G12)</f>
        <v>42.822000000000003</v>
      </c>
    </row>
    <row r="15" spans="4:7" x14ac:dyDescent="0.2">
      <c r="D15" s="44"/>
      <c r="E15" s="44"/>
      <c r="F15" s="44"/>
    </row>
    <row r="16" spans="4:7" x14ac:dyDescent="0.2">
      <c r="D16" s="44"/>
      <c r="E16" s="44"/>
      <c r="F16" s="44"/>
    </row>
    <row r="17" spans="4:6" x14ac:dyDescent="0.2">
      <c r="D17" s="44"/>
      <c r="E17" s="44"/>
      <c r="F17" s="44"/>
    </row>
    <row r="18" spans="4:6" x14ac:dyDescent="0.2">
      <c r="D18" s="44"/>
      <c r="E18" s="44"/>
      <c r="F18" s="44"/>
    </row>
    <row r="19" spans="4:6" x14ac:dyDescent="0.2">
      <c r="D19" s="44"/>
      <c r="E19" s="44"/>
      <c r="F19" s="44"/>
    </row>
    <row r="20" spans="4:6" x14ac:dyDescent="0.2">
      <c r="D20" s="44"/>
      <c r="E20" s="44"/>
      <c r="F20" s="44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D1FE-D64B-486D-B449-5AB48023DA53}">
  <dimension ref="A1:Q888"/>
  <sheetViews>
    <sheetView topLeftCell="A248" zoomScale="110" zoomScaleNormal="110" zoomScalePageLayoutView="130" workbookViewId="0">
      <selection activeCell="R266" sqref="R266"/>
    </sheetView>
  </sheetViews>
  <sheetFormatPr defaultRowHeight="12.75" x14ac:dyDescent="0.2"/>
  <cols>
    <col min="1" max="1" width="3.7109375" customWidth="1"/>
    <col min="2" max="2" width="46.28515625" customWidth="1"/>
    <col min="3" max="3" width="6.85546875" customWidth="1"/>
    <col min="4" max="4" width="2.140625" customWidth="1"/>
    <col min="5" max="5" width="8.85546875" customWidth="1"/>
    <col min="6" max="6" width="1.7109375" customWidth="1"/>
    <col min="7" max="7" width="13.140625" customWidth="1"/>
    <col min="8" max="8" width="1.7109375" customWidth="1"/>
    <col min="9" max="9" width="16" customWidth="1"/>
    <col min="10" max="10" width="14.42578125" customWidth="1"/>
    <col min="11" max="11" width="9" customWidth="1"/>
    <col min="12" max="12" width="14.85546875" customWidth="1"/>
    <col min="13" max="13" width="10" customWidth="1"/>
    <col min="16" max="16" width="12.140625" customWidth="1"/>
  </cols>
  <sheetData>
    <row r="1" spans="1:13" x14ac:dyDescent="0.2">
      <c r="A1" s="79" t="s">
        <v>12</v>
      </c>
      <c r="B1" s="79"/>
      <c r="C1" s="79"/>
      <c r="D1" s="79"/>
      <c r="E1" s="79"/>
      <c r="F1" s="79"/>
      <c r="G1" s="79"/>
      <c r="H1" s="79"/>
      <c r="I1" s="79"/>
    </row>
    <row r="2" spans="1:13" x14ac:dyDescent="0.2">
      <c r="A2" s="79" t="s">
        <v>11</v>
      </c>
      <c r="B2" s="80"/>
      <c r="C2" s="80"/>
      <c r="D2" s="80"/>
      <c r="E2" s="80"/>
      <c r="F2" s="80"/>
      <c r="G2" s="80"/>
      <c r="H2" s="80"/>
      <c r="I2" s="80"/>
    </row>
    <row r="3" spans="1:13" x14ac:dyDescent="0.2">
      <c r="B3" s="6" t="s">
        <v>10</v>
      </c>
      <c r="D3" s="78" t="s">
        <v>13</v>
      </c>
      <c r="E3" s="78"/>
      <c r="F3" s="78"/>
      <c r="G3" s="78"/>
      <c r="H3" s="78"/>
      <c r="I3" s="78"/>
    </row>
    <row r="4" spans="1:13" ht="14.1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2"/>
      <c r="K4" s="2"/>
      <c r="L4" s="2"/>
      <c r="M4" s="2"/>
    </row>
    <row r="5" spans="1:13" ht="14.1" customHeight="1" x14ac:dyDescent="0.2">
      <c r="A5" s="7"/>
      <c r="B5" s="11" t="s">
        <v>14</v>
      </c>
      <c r="C5" s="7"/>
      <c r="D5" s="82" t="s">
        <v>15</v>
      </c>
      <c r="E5" s="82"/>
      <c r="F5" s="82"/>
      <c r="G5" s="82"/>
      <c r="H5" s="9"/>
      <c r="I5" s="11" t="s">
        <v>16</v>
      </c>
      <c r="J5" s="2"/>
      <c r="K5" s="2"/>
      <c r="L5" s="2"/>
      <c r="M5" s="2"/>
    </row>
    <row r="6" spans="1:13" ht="14.1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5"/>
      <c r="K6" s="2"/>
      <c r="L6" s="2"/>
      <c r="M6" s="2"/>
    </row>
    <row r="7" spans="1:13" ht="14.1" customHeight="1" x14ac:dyDescent="0.2">
      <c r="A7" s="8"/>
      <c r="B7" s="11" t="s">
        <v>17</v>
      </c>
      <c r="C7" s="12"/>
      <c r="D7" s="12"/>
      <c r="E7" s="12"/>
      <c r="F7" s="12"/>
      <c r="G7" s="12"/>
      <c r="H7" s="12"/>
      <c r="I7" s="13"/>
      <c r="J7" s="2"/>
      <c r="K7" s="2"/>
      <c r="L7" s="2"/>
      <c r="M7" s="2"/>
    </row>
    <row r="8" spans="1:13" ht="14.1" customHeight="1" x14ac:dyDescent="0.2">
      <c r="A8" s="8"/>
      <c r="B8" s="15" t="s">
        <v>18</v>
      </c>
      <c r="C8" s="12"/>
      <c r="D8" s="12"/>
      <c r="E8" s="12"/>
      <c r="F8" s="12"/>
      <c r="G8" s="12"/>
      <c r="H8" s="12"/>
      <c r="I8" s="13"/>
      <c r="J8" s="2"/>
      <c r="K8" s="2"/>
      <c r="L8" s="2"/>
      <c r="M8" s="2"/>
    </row>
    <row r="9" spans="1:13" ht="12" customHeight="1" x14ac:dyDescent="0.2">
      <c r="A9" s="8"/>
      <c r="B9" s="12"/>
      <c r="C9" s="12"/>
      <c r="D9" s="12"/>
      <c r="E9" s="12"/>
      <c r="F9" s="12"/>
      <c r="G9" s="12"/>
      <c r="H9" s="12"/>
      <c r="I9" s="14"/>
      <c r="J9" s="2"/>
      <c r="K9" s="10"/>
      <c r="L9" s="2"/>
      <c r="M9" s="2"/>
    </row>
    <row r="10" spans="1:13" x14ac:dyDescent="0.2">
      <c r="A10" s="18"/>
      <c r="B10" s="19" t="s">
        <v>19</v>
      </c>
      <c r="C10" s="19" t="s">
        <v>0</v>
      </c>
      <c r="D10" s="19"/>
      <c r="E10" s="19" t="s">
        <v>1</v>
      </c>
      <c r="F10" s="20"/>
      <c r="G10" s="21" t="s">
        <v>2</v>
      </c>
      <c r="H10" s="21"/>
      <c r="I10" s="22" t="s">
        <v>3</v>
      </c>
      <c r="J10" s="2"/>
      <c r="K10" s="2"/>
      <c r="L10" s="2"/>
      <c r="M10" s="2"/>
    </row>
    <row r="11" spans="1:13" ht="13.5" customHeight="1" x14ac:dyDescent="0.2">
      <c r="A11" s="18"/>
      <c r="B11" s="23" t="s">
        <v>20</v>
      </c>
      <c r="C11" s="25"/>
      <c r="D11" s="18"/>
      <c r="E11" s="26"/>
      <c r="F11" s="27"/>
      <c r="G11" s="28"/>
      <c r="H11" s="18"/>
      <c r="I11" s="29"/>
      <c r="J11" s="3"/>
      <c r="K11" s="2"/>
      <c r="L11" s="2"/>
      <c r="M11" s="2"/>
    </row>
    <row r="12" spans="1:13" ht="13.5" customHeight="1" x14ac:dyDescent="0.2">
      <c r="A12" s="18">
        <v>1</v>
      </c>
      <c r="B12" s="60" t="s">
        <v>63</v>
      </c>
      <c r="C12" s="25" t="s">
        <v>4</v>
      </c>
      <c r="D12" s="18"/>
      <c r="E12" s="26">
        <v>1</v>
      </c>
      <c r="F12" s="27"/>
      <c r="G12" s="28"/>
      <c r="H12" s="18"/>
      <c r="I12" s="29">
        <f t="shared" ref="I12:I14" si="0">E12*G12</f>
        <v>0</v>
      </c>
      <c r="J12" s="3"/>
      <c r="K12" s="2"/>
      <c r="L12" s="2"/>
      <c r="M12" s="2"/>
    </row>
    <row r="13" spans="1:13" ht="13.5" customHeight="1" x14ac:dyDescent="0.2">
      <c r="A13" s="18">
        <f>A12+1</f>
        <v>2</v>
      </c>
      <c r="B13" s="60" t="s">
        <v>64</v>
      </c>
      <c r="C13" s="25" t="s">
        <v>4</v>
      </c>
      <c r="D13" s="18"/>
      <c r="E13" s="26">
        <v>1</v>
      </c>
      <c r="F13" s="27"/>
      <c r="G13" s="28"/>
      <c r="H13" s="18"/>
      <c r="I13" s="29">
        <f t="shared" si="0"/>
        <v>0</v>
      </c>
      <c r="J13" s="3"/>
      <c r="K13" s="2"/>
      <c r="L13" s="2"/>
      <c r="M13" s="2"/>
    </row>
    <row r="14" spans="1:13" ht="14.1" customHeight="1" x14ac:dyDescent="0.2">
      <c r="A14" s="18">
        <f>A13+1</f>
        <v>3</v>
      </c>
      <c r="B14" s="24" t="s">
        <v>24</v>
      </c>
      <c r="C14" s="25" t="s">
        <v>25</v>
      </c>
      <c r="D14" s="18"/>
      <c r="E14" s="26">
        <v>1</v>
      </c>
      <c r="F14" s="27"/>
      <c r="G14" s="28">
        <v>35</v>
      </c>
      <c r="H14" s="18"/>
      <c r="I14" s="29">
        <f t="shared" si="0"/>
        <v>35</v>
      </c>
      <c r="J14" s="3"/>
      <c r="K14" s="2"/>
      <c r="L14" s="2"/>
      <c r="M14" s="2"/>
    </row>
    <row r="15" spans="1:13" ht="14.1" customHeight="1" x14ac:dyDescent="0.2">
      <c r="A15" s="36"/>
      <c r="B15" s="39"/>
      <c r="C15" s="48"/>
      <c r="D15" s="36"/>
      <c r="E15" s="77" t="s">
        <v>52</v>
      </c>
      <c r="F15" s="77"/>
      <c r="G15" s="77"/>
      <c r="H15" s="36"/>
      <c r="I15" s="73">
        <f>SUM(I14:I14)</f>
        <v>35</v>
      </c>
      <c r="J15" s="3"/>
      <c r="K15" s="2"/>
      <c r="L15" s="2"/>
      <c r="M15" s="2"/>
    </row>
    <row r="16" spans="1:13" ht="14.1" customHeight="1" x14ac:dyDescent="0.2">
      <c r="A16" s="75" t="s">
        <v>68</v>
      </c>
      <c r="B16" s="75"/>
      <c r="C16" s="75"/>
      <c r="D16" s="75"/>
      <c r="E16" s="75"/>
      <c r="F16" s="75"/>
      <c r="G16" s="75"/>
      <c r="H16" s="75"/>
      <c r="I16" s="76"/>
      <c r="J16" s="3"/>
      <c r="K16" s="2"/>
      <c r="L16" s="2"/>
      <c r="M16" s="2"/>
    </row>
    <row r="17" spans="1:17" ht="14.1" customHeight="1" x14ac:dyDescent="0.2">
      <c r="A17" s="63">
        <f>A14+1</f>
        <v>4</v>
      </c>
      <c r="B17" s="32" t="s">
        <v>21</v>
      </c>
      <c r="C17" s="25" t="s">
        <v>4</v>
      </c>
      <c r="D17" s="18"/>
      <c r="E17" s="26">
        <v>1</v>
      </c>
      <c r="F17" s="27"/>
      <c r="G17" s="28"/>
      <c r="H17" s="18"/>
      <c r="I17" s="29">
        <f t="shared" ref="I17:I35" si="1">E17*G17</f>
        <v>0</v>
      </c>
      <c r="J17" s="3"/>
      <c r="K17" s="2"/>
      <c r="L17" s="2"/>
      <c r="M17" s="2"/>
    </row>
    <row r="18" spans="1:17" ht="14.1" customHeight="1" x14ac:dyDescent="0.2">
      <c r="A18" s="62">
        <f>A17+1</f>
        <v>5</v>
      </c>
      <c r="B18" s="32" t="s">
        <v>69</v>
      </c>
      <c r="C18" s="25" t="s">
        <v>5</v>
      </c>
      <c r="D18" s="18"/>
      <c r="E18" s="26">
        <v>2</v>
      </c>
      <c r="F18" s="27"/>
      <c r="G18" s="28"/>
      <c r="H18" s="18"/>
      <c r="I18" s="29">
        <f t="shared" si="1"/>
        <v>0</v>
      </c>
      <c r="J18" s="3"/>
      <c r="K18" s="2"/>
      <c r="L18" s="2"/>
      <c r="M18" s="2"/>
    </row>
    <row r="19" spans="1:17" ht="14.1" customHeight="1" x14ac:dyDescent="0.2">
      <c r="A19" s="62">
        <f t="shared" ref="A19:A35" si="2">A18+1</f>
        <v>6</v>
      </c>
      <c r="B19" s="24" t="s">
        <v>22</v>
      </c>
      <c r="C19" s="25" t="s">
        <v>23</v>
      </c>
      <c r="D19" s="18"/>
      <c r="E19" s="26">
        <v>10</v>
      </c>
      <c r="F19" s="27"/>
      <c r="G19" s="28"/>
      <c r="H19" s="18"/>
      <c r="I19" s="29">
        <f t="shared" si="1"/>
        <v>0</v>
      </c>
      <c r="J19" s="3"/>
      <c r="K19" s="2"/>
      <c r="L19" s="2"/>
      <c r="M19" s="2"/>
    </row>
    <row r="20" spans="1:17" ht="14.1" customHeight="1" x14ac:dyDescent="0.2">
      <c r="A20" s="62">
        <f t="shared" si="2"/>
        <v>7</v>
      </c>
      <c r="B20" s="30" t="s">
        <v>26</v>
      </c>
      <c r="C20" s="31" t="s">
        <v>7</v>
      </c>
      <c r="D20" s="18"/>
      <c r="E20" s="26">
        <v>4</v>
      </c>
      <c r="F20" s="27"/>
      <c r="G20" s="28"/>
      <c r="H20" s="18"/>
      <c r="I20" s="29">
        <f t="shared" si="1"/>
        <v>0</v>
      </c>
      <c r="J20" s="3"/>
      <c r="K20" s="2"/>
      <c r="L20" s="2"/>
      <c r="M20" s="2"/>
    </row>
    <row r="21" spans="1:17" ht="14.1" customHeight="1" x14ac:dyDescent="0.2">
      <c r="A21" s="62">
        <f t="shared" si="2"/>
        <v>8</v>
      </c>
      <c r="B21" s="30" t="s">
        <v>32</v>
      </c>
      <c r="C21" s="31" t="s">
        <v>5</v>
      </c>
      <c r="D21" s="18"/>
      <c r="E21" s="26">
        <v>1</v>
      </c>
      <c r="F21" s="27"/>
      <c r="G21" s="28"/>
      <c r="H21" s="18"/>
      <c r="I21" s="29">
        <f t="shared" si="1"/>
        <v>0</v>
      </c>
      <c r="J21" s="3"/>
      <c r="K21" s="2"/>
      <c r="L21" s="2"/>
      <c r="M21" s="2"/>
    </row>
    <row r="22" spans="1:17" ht="14.1" customHeight="1" x14ac:dyDescent="0.2">
      <c r="A22" s="62">
        <f t="shared" si="2"/>
        <v>9</v>
      </c>
      <c r="B22" s="30" t="s">
        <v>33</v>
      </c>
      <c r="C22" s="31" t="s">
        <v>5</v>
      </c>
      <c r="D22" s="18"/>
      <c r="E22" s="26">
        <v>3</v>
      </c>
      <c r="F22" s="27"/>
      <c r="G22" s="28"/>
      <c r="H22" s="18"/>
      <c r="I22" s="29">
        <f t="shared" si="1"/>
        <v>0</v>
      </c>
      <c r="J22" s="3"/>
      <c r="K22" s="2"/>
      <c r="L22" s="2"/>
      <c r="M22" s="2"/>
    </row>
    <row r="23" spans="1:17" ht="14.1" customHeight="1" x14ac:dyDescent="0.2">
      <c r="A23" s="62">
        <f t="shared" si="2"/>
        <v>10</v>
      </c>
      <c r="B23" s="32" t="s">
        <v>37</v>
      </c>
      <c r="C23" s="31" t="s">
        <v>34</v>
      </c>
      <c r="D23" s="18"/>
      <c r="E23" s="26">
        <v>458</v>
      </c>
      <c r="F23" s="27"/>
      <c r="G23" s="28"/>
      <c r="H23" s="18"/>
      <c r="I23" s="29">
        <f t="shared" si="1"/>
        <v>0</v>
      </c>
      <c r="J23" s="3"/>
      <c r="K23" s="2"/>
      <c r="L23" s="2">
        <f>E23</f>
        <v>458</v>
      </c>
      <c r="M23" s="2"/>
    </row>
    <row r="24" spans="1:17" ht="14.1" customHeight="1" x14ac:dyDescent="0.2">
      <c r="A24" s="62">
        <f t="shared" si="2"/>
        <v>11</v>
      </c>
      <c r="B24" s="30" t="s">
        <v>62</v>
      </c>
      <c r="C24" s="31" t="s">
        <v>34</v>
      </c>
      <c r="D24" s="18"/>
      <c r="E24" s="26">
        <v>13048</v>
      </c>
      <c r="F24" s="27"/>
      <c r="G24" s="28"/>
      <c r="H24" s="18"/>
      <c r="I24" s="29">
        <f t="shared" si="1"/>
        <v>0</v>
      </c>
      <c r="J24" s="3"/>
      <c r="K24" s="2"/>
      <c r="L24" s="2"/>
      <c r="M24" s="2">
        <f>E24</f>
        <v>13048</v>
      </c>
    </row>
    <row r="25" spans="1:17" ht="14.1" customHeight="1" x14ac:dyDescent="0.2">
      <c r="A25" s="62">
        <f t="shared" si="2"/>
        <v>12</v>
      </c>
      <c r="B25" s="30" t="s">
        <v>59</v>
      </c>
      <c r="C25" s="31" t="s">
        <v>34</v>
      </c>
      <c r="D25" s="18"/>
      <c r="E25" s="26">
        <v>1040</v>
      </c>
      <c r="F25" s="27"/>
      <c r="G25" s="28"/>
      <c r="H25" s="18"/>
      <c r="I25" s="29">
        <f t="shared" si="1"/>
        <v>0</v>
      </c>
      <c r="J25" s="3"/>
      <c r="K25" s="2"/>
      <c r="L25" s="2"/>
      <c r="M25" s="2"/>
      <c r="N25">
        <f>E25</f>
        <v>1040</v>
      </c>
    </row>
    <row r="26" spans="1:17" ht="14.1" customHeight="1" x14ac:dyDescent="0.2">
      <c r="A26" s="62">
        <f t="shared" si="2"/>
        <v>13</v>
      </c>
      <c r="B26" s="30" t="s">
        <v>35</v>
      </c>
      <c r="C26" s="31" t="s">
        <v>34</v>
      </c>
      <c r="D26" s="18"/>
      <c r="E26" s="26">
        <v>1040</v>
      </c>
      <c r="F26" s="27"/>
      <c r="G26" s="28"/>
      <c r="H26" s="18"/>
      <c r="I26" s="29">
        <f t="shared" si="1"/>
        <v>0</v>
      </c>
      <c r="J26" s="3"/>
      <c r="K26" s="2"/>
      <c r="L26" s="2"/>
      <c r="M26" s="2"/>
      <c r="O26">
        <f>E26</f>
        <v>1040</v>
      </c>
    </row>
    <row r="27" spans="1:17" ht="14.1" customHeight="1" x14ac:dyDescent="0.2">
      <c r="A27" s="62">
        <f t="shared" si="2"/>
        <v>14</v>
      </c>
      <c r="B27" s="30" t="s">
        <v>55</v>
      </c>
      <c r="C27" s="31" t="s">
        <v>6</v>
      </c>
      <c r="D27" s="18"/>
      <c r="E27" s="26">
        <v>125</v>
      </c>
      <c r="F27" s="27"/>
      <c r="G27" s="28"/>
      <c r="H27" s="18"/>
      <c r="I27" s="29">
        <f t="shared" si="1"/>
        <v>0</v>
      </c>
      <c r="J27" s="3"/>
      <c r="K27" s="2"/>
      <c r="L27" s="2"/>
      <c r="M27" s="2"/>
      <c r="P27">
        <f>E27</f>
        <v>125</v>
      </c>
    </row>
    <row r="28" spans="1:17" ht="14.1" customHeight="1" x14ac:dyDescent="0.2">
      <c r="A28" s="62">
        <f t="shared" si="2"/>
        <v>15</v>
      </c>
      <c r="B28" s="30" t="s">
        <v>36</v>
      </c>
      <c r="C28" s="31" t="s">
        <v>6</v>
      </c>
      <c r="D28" s="18"/>
      <c r="E28" s="26">
        <v>46</v>
      </c>
      <c r="F28" s="27"/>
      <c r="G28" s="28"/>
      <c r="H28" s="18"/>
      <c r="I28" s="29">
        <f t="shared" si="1"/>
        <v>0</v>
      </c>
      <c r="J28" s="3"/>
      <c r="K28" s="2"/>
      <c r="L28" s="2"/>
      <c r="M28" s="2"/>
      <c r="Q28">
        <f>E28</f>
        <v>46</v>
      </c>
    </row>
    <row r="29" spans="1:17" ht="14.1" customHeight="1" x14ac:dyDescent="0.2">
      <c r="A29" s="62">
        <f t="shared" si="2"/>
        <v>16</v>
      </c>
      <c r="B29" s="33" t="s">
        <v>38</v>
      </c>
      <c r="C29" s="31" t="s">
        <v>40</v>
      </c>
      <c r="D29" s="18"/>
      <c r="E29" s="45">
        <v>1.4</v>
      </c>
      <c r="F29" s="27"/>
      <c r="G29" s="28"/>
      <c r="H29" s="18"/>
      <c r="I29" s="29">
        <f t="shared" si="1"/>
        <v>0</v>
      </c>
      <c r="J29" s="3"/>
      <c r="K29" s="2"/>
      <c r="L29" s="2"/>
      <c r="M29" s="2"/>
    </row>
    <row r="30" spans="1:17" ht="14.1" customHeight="1" x14ac:dyDescent="0.2">
      <c r="A30" s="62">
        <f t="shared" si="2"/>
        <v>17</v>
      </c>
      <c r="B30" s="33" t="s">
        <v>39</v>
      </c>
      <c r="C30" s="31" t="s">
        <v>34</v>
      </c>
      <c r="D30" s="18"/>
      <c r="E30" s="26">
        <v>60</v>
      </c>
      <c r="F30" s="27"/>
      <c r="G30" s="28"/>
      <c r="H30" s="18"/>
      <c r="I30" s="29">
        <f t="shared" si="1"/>
        <v>0</v>
      </c>
      <c r="J30" s="3"/>
      <c r="K30" s="2"/>
      <c r="L30" s="2"/>
      <c r="M30" s="2"/>
    </row>
    <row r="31" spans="1:17" ht="14.1" customHeight="1" x14ac:dyDescent="0.2">
      <c r="A31" s="62">
        <f t="shared" si="2"/>
        <v>18</v>
      </c>
      <c r="B31" s="30" t="s">
        <v>42</v>
      </c>
      <c r="C31" s="31" t="s">
        <v>7</v>
      </c>
      <c r="D31" s="18"/>
      <c r="E31" s="26">
        <v>40</v>
      </c>
      <c r="F31" s="27"/>
      <c r="G31" s="28"/>
      <c r="H31" s="18"/>
      <c r="I31" s="29">
        <f t="shared" si="1"/>
        <v>0</v>
      </c>
      <c r="J31" s="3"/>
      <c r="K31" s="2"/>
      <c r="L31" s="2"/>
      <c r="M31" s="2"/>
    </row>
    <row r="32" spans="1:17" ht="14.1" customHeight="1" x14ac:dyDescent="0.2">
      <c r="A32" s="62">
        <f t="shared" si="2"/>
        <v>19</v>
      </c>
      <c r="B32" s="30" t="s">
        <v>44</v>
      </c>
      <c r="C32" s="25" t="s">
        <v>4</v>
      </c>
      <c r="D32" s="18"/>
      <c r="E32" s="26">
        <v>1</v>
      </c>
      <c r="F32" s="27"/>
      <c r="G32" s="28"/>
      <c r="H32" s="18"/>
      <c r="I32" s="29">
        <f t="shared" si="1"/>
        <v>0</v>
      </c>
      <c r="J32" s="3"/>
      <c r="K32" s="2"/>
      <c r="L32" s="2"/>
      <c r="M32" s="2"/>
    </row>
    <row r="33" spans="1:13" ht="14.1" customHeight="1" x14ac:dyDescent="0.2">
      <c r="A33" s="62">
        <f t="shared" si="2"/>
        <v>20</v>
      </c>
      <c r="B33" s="24" t="s">
        <v>45</v>
      </c>
      <c r="C33" s="31" t="s">
        <v>7</v>
      </c>
      <c r="D33" s="18"/>
      <c r="E33" s="26">
        <v>9846</v>
      </c>
      <c r="F33" s="27"/>
      <c r="G33" s="28"/>
      <c r="H33" s="18"/>
      <c r="I33" s="29">
        <f t="shared" si="1"/>
        <v>0</v>
      </c>
      <c r="J33" s="3"/>
      <c r="K33" s="2"/>
      <c r="L33" s="2"/>
      <c r="M33" s="2"/>
    </row>
    <row r="34" spans="1:13" ht="14.1" customHeight="1" x14ac:dyDescent="0.2">
      <c r="A34" s="62">
        <f t="shared" si="2"/>
        <v>21</v>
      </c>
      <c r="B34" s="24" t="s">
        <v>47</v>
      </c>
      <c r="C34" s="31" t="s">
        <v>7</v>
      </c>
      <c r="D34" s="18"/>
      <c r="E34" s="26">
        <v>9846</v>
      </c>
      <c r="F34" s="27"/>
      <c r="G34" s="28"/>
      <c r="H34" s="18"/>
      <c r="I34" s="29">
        <f t="shared" si="1"/>
        <v>0</v>
      </c>
      <c r="J34" s="3"/>
      <c r="K34" s="2"/>
      <c r="L34" s="2"/>
      <c r="M34" s="2"/>
    </row>
    <row r="35" spans="1:13" ht="14.1" customHeight="1" x14ac:dyDescent="0.2">
      <c r="A35" s="62">
        <f t="shared" si="2"/>
        <v>22</v>
      </c>
      <c r="B35" s="32" t="s">
        <v>9</v>
      </c>
      <c r="C35" s="25" t="s">
        <v>4</v>
      </c>
      <c r="D35" s="18"/>
      <c r="E35" s="26">
        <v>1</v>
      </c>
      <c r="F35" s="27"/>
      <c r="G35" s="28"/>
      <c r="H35" s="18"/>
      <c r="I35" s="29">
        <f t="shared" si="1"/>
        <v>0</v>
      </c>
      <c r="J35" s="3"/>
      <c r="K35" s="2"/>
      <c r="L35" s="2"/>
      <c r="M35" s="2"/>
    </row>
    <row r="36" spans="1:13" ht="14.1" customHeight="1" x14ac:dyDescent="0.2">
      <c r="A36" s="36"/>
      <c r="B36" s="39"/>
      <c r="C36" s="48"/>
      <c r="D36" s="36"/>
      <c r="E36" s="77" t="s">
        <v>52</v>
      </c>
      <c r="F36" s="77"/>
      <c r="G36" s="77"/>
      <c r="H36" s="36"/>
      <c r="I36" s="73">
        <f>SUM(I17:I35)</f>
        <v>0</v>
      </c>
      <c r="J36" s="3"/>
      <c r="K36" s="2"/>
      <c r="L36" s="2"/>
      <c r="M36" s="2"/>
    </row>
    <row r="37" spans="1:13" ht="14.1" customHeight="1" x14ac:dyDescent="0.2">
      <c r="A37" s="75" t="s">
        <v>70</v>
      </c>
      <c r="B37" s="75"/>
      <c r="C37" s="75"/>
      <c r="D37" s="75"/>
      <c r="E37" s="75"/>
      <c r="F37" s="75"/>
      <c r="G37" s="75"/>
      <c r="H37" s="75"/>
      <c r="I37" s="76"/>
      <c r="J37" s="3"/>
      <c r="K37" s="2"/>
      <c r="L37" s="2"/>
      <c r="M37" s="2"/>
    </row>
    <row r="38" spans="1:13" ht="14.1" customHeight="1" x14ac:dyDescent="0.2">
      <c r="A38" s="63">
        <f>A35+1</f>
        <v>23</v>
      </c>
      <c r="B38" s="32" t="s">
        <v>21</v>
      </c>
      <c r="C38" s="25" t="s">
        <v>4</v>
      </c>
      <c r="D38" s="18"/>
      <c r="E38" s="26">
        <v>1</v>
      </c>
      <c r="F38" s="27"/>
      <c r="G38" s="28"/>
      <c r="H38" s="18"/>
      <c r="I38" s="29">
        <f t="shared" ref="I38:I67" si="3">E38*G38</f>
        <v>0</v>
      </c>
      <c r="J38" s="3"/>
      <c r="K38" s="2"/>
      <c r="L38" s="2"/>
      <c r="M38" s="2"/>
    </row>
    <row r="39" spans="1:13" ht="14.1" customHeight="1" x14ac:dyDescent="0.2">
      <c r="A39" s="62">
        <f>A38+1</f>
        <v>24</v>
      </c>
      <c r="B39" s="32" t="s">
        <v>69</v>
      </c>
      <c r="C39" s="25" t="s">
        <v>5</v>
      </c>
      <c r="D39" s="18"/>
      <c r="E39" s="26">
        <v>14</v>
      </c>
      <c r="F39" s="27"/>
      <c r="G39" s="28"/>
      <c r="H39" s="18"/>
      <c r="I39" s="29">
        <f t="shared" si="3"/>
        <v>0</v>
      </c>
      <c r="J39" s="3"/>
      <c r="K39" s="2"/>
      <c r="L39" s="2"/>
      <c r="M39" s="2"/>
    </row>
    <row r="40" spans="1:13" ht="14.1" customHeight="1" x14ac:dyDescent="0.2">
      <c r="A40" s="62">
        <f t="shared" ref="A40:A67" si="4">A39+1</f>
        <v>25</v>
      </c>
      <c r="B40" s="24" t="s">
        <v>22</v>
      </c>
      <c r="C40" s="25" t="s">
        <v>23</v>
      </c>
      <c r="D40" s="18"/>
      <c r="E40" s="26">
        <v>146</v>
      </c>
      <c r="F40" s="27"/>
      <c r="G40" s="28"/>
      <c r="H40" s="18"/>
      <c r="I40" s="29">
        <f t="shared" si="3"/>
        <v>0</v>
      </c>
      <c r="J40" s="3"/>
      <c r="K40" s="2"/>
      <c r="L40" s="2"/>
      <c r="M40" s="2"/>
    </row>
    <row r="41" spans="1:13" ht="14.1" customHeight="1" x14ac:dyDescent="0.2">
      <c r="A41" s="62">
        <f t="shared" si="4"/>
        <v>26</v>
      </c>
      <c r="B41" s="24" t="s">
        <v>51</v>
      </c>
      <c r="C41" s="25" t="s">
        <v>23</v>
      </c>
      <c r="D41" s="18"/>
      <c r="E41" s="26">
        <v>4</v>
      </c>
      <c r="F41" s="27"/>
      <c r="G41" s="28"/>
      <c r="H41" s="18"/>
      <c r="I41" s="29">
        <f t="shared" si="3"/>
        <v>0</v>
      </c>
      <c r="J41" s="3"/>
      <c r="K41" s="2"/>
      <c r="L41" s="2"/>
      <c r="M41" s="2"/>
    </row>
    <row r="42" spans="1:13" ht="14.1" customHeight="1" x14ac:dyDescent="0.2">
      <c r="A42" s="62">
        <f t="shared" si="4"/>
        <v>27</v>
      </c>
      <c r="B42" s="30" t="s">
        <v>27</v>
      </c>
      <c r="C42" s="31" t="s">
        <v>7</v>
      </c>
      <c r="D42" s="18"/>
      <c r="E42" s="26">
        <f>40+12</f>
        <v>52</v>
      </c>
      <c r="F42" s="27"/>
      <c r="G42" s="28"/>
      <c r="H42" s="18"/>
      <c r="I42" s="29">
        <f t="shared" si="3"/>
        <v>0</v>
      </c>
      <c r="J42" s="3"/>
      <c r="K42" s="2"/>
      <c r="L42" s="2"/>
      <c r="M42" s="2"/>
    </row>
    <row r="43" spans="1:13" ht="14.1" customHeight="1" x14ac:dyDescent="0.2">
      <c r="A43" s="62">
        <f t="shared" si="4"/>
        <v>28</v>
      </c>
      <c r="B43" s="30" t="s">
        <v>28</v>
      </c>
      <c r="C43" s="31" t="s">
        <v>7</v>
      </c>
      <c r="D43" s="18"/>
      <c r="E43" s="26">
        <f>20+20</f>
        <v>40</v>
      </c>
      <c r="F43" s="27"/>
      <c r="G43" s="28"/>
      <c r="H43" s="18"/>
      <c r="I43" s="29">
        <f t="shared" si="3"/>
        <v>0</v>
      </c>
      <c r="J43" s="3"/>
      <c r="K43" s="2"/>
      <c r="L43" s="2"/>
      <c r="M43" s="2"/>
    </row>
    <row r="44" spans="1:13" ht="14.1" customHeight="1" x14ac:dyDescent="0.2">
      <c r="A44" s="62">
        <f t="shared" si="4"/>
        <v>29</v>
      </c>
      <c r="B44" s="30" t="s">
        <v>29</v>
      </c>
      <c r="C44" s="31" t="s">
        <v>7</v>
      </c>
      <c r="D44" s="18"/>
      <c r="E44" s="26">
        <f>4+10</f>
        <v>14</v>
      </c>
      <c r="F44" s="27"/>
      <c r="G44" s="28"/>
      <c r="H44" s="18"/>
      <c r="I44" s="29">
        <f t="shared" si="3"/>
        <v>0</v>
      </c>
      <c r="J44" s="3"/>
      <c r="K44" s="2"/>
      <c r="L44" s="2"/>
      <c r="M44" s="2"/>
    </row>
    <row r="45" spans="1:13" ht="14.1" customHeight="1" x14ac:dyDescent="0.2">
      <c r="A45" s="62">
        <f t="shared" si="4"/>
        <v>30</v>
      </c>
      <c r="B45" s="30" t="s">
        <v>30</v>
      </c>
      <c r="C45" s="31" t="s">
        <v>5</v>
      </c>
      <c r="D45" s="18"/>
      <c r="E45" s="26">
        <v>6</v>
      </c>
      <c r="F45" s="27"/>
      <c r="G45" s="28"/>
      <c r="H45" s="18"/>
      <c r="I45" s="29">
        <f t="shared" si="3"/>
        <v>0</v>
      </c>
      <c r="J45" s="3"/>
      <c r="K45" s="2"/>
      <c r="L45" s="2"/>
      <c r="M45" s="2"/>
    </row>
    <row r="46" spans="1:13" ht="14.1" customHeight="1" x14ac:dyDescent="0.2">
      <c r="A46" s="62">
        <f t="shared" si="4"/>
        <v>31</v>
      </c>
      <c r="B46" s="30" t="s">
        <v>31</v>
      </c>
      <c r="C46" s="31" t="s">
        <v>5</v>
      </c>
      <c r="D46" s="18"/>
      <c r="E46" s="26">
        <v>5</v>
      </c>
      <c r="F46" s="27"/>
      <c r="G46" s="28"/>
      <c r="H46" s="18"/>
      <c r="I46" s="29">
        <f t="shared" si="3"/>
        <v>0</v>
      </c>
      <c r="J46" s="3"/>
      <c r="K46" s="2"/>
      <c r="L46" s="2"/>
      <c r="M46" s="2"/>
    </row>
    <row r="47" spans="1:13" ht="14.1" customHeight="1" x14ac:dyDescent="0.2">
      <c r="A47" s="62">
        <f t="shared" si="4"/>
        <v>32</v>
      </c>
      <c r="B47" s="30" t="s">
        <v>32</v>
      </c>
      <c r="C47" s="31" t="s">
        <v>5</v>
      </c>
      <c r="D47" s="18"/>
      <c r="E47" s="26">
        <v>1</v>
      </c>
      <c r="F47" s="27"/>
      <c r="G47" s="28"/>
      <c r="H47" s="18"/>
      <c r="I47" s="29">
        <f t="shared" si="3"/>
        <v>0</v>
      </c>
      <c r="J47" s="3"/>
      <c r="K47" s="2"/>
      <c r="L47" s="2"/>
      <c r="M47" s="2"/>
    </row>
    <row r="48" spans="1:13" ht="14.1" customHeight="1" x14ac:dyDescent="0.2">
      <c r="A48" s="62">
        <f t="shared" si="4"/>
        <v>33</v>
      </c>
      <c r="B48" s="30" t="s">
        <v>33</v>
      </c>
      <c r="C48" s="31" t="s">
        <v>5</v>
      </c>
      <c r="D48" s="18"/>
      <c r="E48" s="26">
        <v>8</v>
      </c>
      <c r="F48" s="27"/>
      <c r="G48" s="28"/>
      <c r="H48" s="18"/>
      <c r="I48" s="29">
        <f t="shared" si="3"/>
        <v>0</v>
      </c>
      <c r="J48" s="3"/>
      <c r="K48" s="2"/>
      <c r="L48" s="2"/>
      <c r="M48" s="2"/>
    </row>
    <row r="49" spans="1:17" ht="14.1" customHeight="1" x14ac:dyDescent="0.2">
      <c r="A49" s="62">
        <f t="shared" si="4"/>
        <v>34</v>
      </c>
      <c r="B49" s="32" t="s">
        <v>37</v>
      </c>
      <c r="C49" s="31" t="s">
        <v>34</v>
      </c>
      <c r="D49" s="18"/>
      <c r="E49" s="26">
        <f>399+122+248+248+1285</f>
        <v>2302</v>
      </c>
      <c r="F49" s="27"/>
      <c r="G49" s="28"/>
      <c r="H49" s="18"/>
      <c r="I49" s="29">
        <f t="shared" si="3"/>
        <v>0</v>
      </c>
      <c r="J49" s="3"/>
      <c r="K49" s="2"/>
      <c r="L49" s="2">
        <f>E49</f>
        <v>2302</v>
      </c>
      <c r="M49" s="2"/>
    </row>
    <row r="50" spans="1:17" ht="14.1" customHeight="1" x14ac:dyDescent="0.2">
      <c r="A50" s="62">
        <f t="shared" si="4"/>
        <v>35</v>
      </c>
      <c r="B50" s="30" t="s">
        <v>62</v>
      </c>
      <c r="C50" s="31" t="s">
        <v>34</v>
      </c>
      <c r="D50" s="18"/>
      <c r="E50" s="26">
        <f>10057+12652+12184+12756+16524</f>
        <v>64173</v>
      </c>
      <c r="F50" s="27"/>
      <c r="G50" s="28"/>
      <c r="H50" s="18"/>
      <c r="I50" s="29">
        <f t="shared" si="3"/>
        <v>0</v>
      </c>
      <c r="J50" s="3"/>
      <c r="K50" s="2"/>
      <c r="L50" s="2"/>
      <c r="M50" s="2">
        <f>E50</f>
        <v>64173</v>
      </c>
    </row>
    <row r="51" spans="1:17" ht="14.1" customHeight="1" x14ac:dyDescent="0.2">
      <c r="A51" s="62">
        <f t="shared" si="4"/>
        <v>36</v>
      </c>
      <c r="B51" s="30" t="s">
        <v>59</v>
      </c>
      <c r="C51" s="31" t="s">
        <v>34</v>
      </c>
      <c r="D51" s="18"/>
      <c r="E51" s="26">
        <f>1840+3900+1207+1438+245</f>
        <v>8630</v>
      </c>
      <c r="F51" s="27"/>
      <c r="G51" s="28"/>
      <c r="H51" s="18"/>
      <c r="I51" s="29">
        <f t="shared" si="3"/>
        <v>0</v>
      </c>
      <c r="J51" s="3"/>
      <c r="K51" s="2"/>
      <c r="L51" s="2"/>
      <c r="M51" s="2"/>
      <c r="N51">
        <f>E51</f>
        <v>8630</v>
      </c>
    </row>
    <row r="52" spans="1:17" ht="14.1" customHeight="1" x14ac:dyDescent="0.2">
      <c r="A52" s="62">
        <f t="shared" si="4"/>
        <v>37</v>
      </c>
      <c r="B52" s="30" t="s">
        <v>35</v>
      </c>
      <c r="C52" s="31" t="s">
        <v>34</v>
      </c>
      <c r="D52" s="18"/>
      <c r="E52" s="26">
        <v>8630</v>
      </c>
      <c r="F52" s="27"/>
      <c r="G52" s="28"/>
      <c r="H52" s="18"/>
      <c r="I52" s="29">
        <f t="shared" si="3"/>
        <v>0</v>
      </c>
      <c r="J52" s="3"/>
      <c r="K52" s="2"/>
      <c r="L52" s="2"/>
      <c r="M52" s="2"/>
      <c r="O52">
        <f>E52</f>
        <v>8630</v>
      </c>
    </row>
    <row r="53" spans="1:17" ht="14.1" customHeight="1" x14ac:dyDescent="0.2">
      <c r="A53" s="62">
        <f t="shared" si="4"/>
        <v>38</v>
      </c>
      <c r="B53" s="30" t="s">
        <v>55</v>
      </c>
      <c r="C53" s="31" t="s">
        <v>6</v>
      </c>
      <c r="D53" s="18"/>
      <c r="E53" s="26">
        <f>102+128+124+128+279</f>
        <v>761</v>
      </c>
      <c r="F53" s="27"/>
      <c r="G53" s="28"/>
      <c r="H53" s="18"/>
      <c r="I53" s="29">
        <f t="shared" si="3"/>
        <v>0</v>
      </c>
      <c r="J53" s="3"/>
      <c r="K53" s="2"/>
      <c r="L53" s="2"/>
      <c r="M53" s="2"/>
      <c r="P53">
        <f>E53</f>
        <v>761</v>
      </c>
    </row>
    <row r="54" spans="1:17" ht="14.1" customHeight="1" x14ac:dyDescent="0.2">
      <c r="A54" s="62">
        <f t="shared" si="4"/>
        <v>39</v>
      </c>
      <c r="B54" s="30" t="s">
        <v>36</v>
      </c>
      <c r="C54" s="31" t="s">
        <v>6</v>
      </c>
      <c r="D54" s="18"/>
      <c r="E54" s="26">
        <f>18+18+12+18+14</f>
        <v>80</v>
      </c>
      <c r="F54" s="27"/>
      <c r="G54" s="28"/>
      <c r="H54" s="18"/>
      <c r="I54" s="29">
        <f t="shared" si="3"/>
        <v>0</v>
      </c>
      <c r="J54" s="3"/>
      <c r="K54" s="2"/>
      <c r="L54" s="2"/>
      <c r="M54" s="2"/>
      <c r="Q54">
        <f>E54</f>
        <v>80</v>
      </c>
    </row>
    <row r="55" spans="1:17" ht="14.1" customHeight="1" x14ac:dyDescent="0.2">
      <c r="A55" s="62">
        <f t="shared" si="4"/>
        <v>40</v>
      </c>
      <c r="B55" s="33" t="s">
        <v>38</v>
      </c>
      <c r="C55" s="31" t="s">
        <v>40</v>
      </c>
      <c r="D55" s="18"/>
      <c r="E55" s="45">
        <v>9.5</v>
      </c>
      <c r="F55" s="27"/>
      <c r="G55" s="72"/>
      <c r="H55" s="18"/>
      <c r="I55" s="29">
        <f t="shared" si="3"/>
        <v>0</v>
      </c>
      <c r="J55" s="3"/>
      <c r="K55" s="2"/>
      <c r="L55" s="2"/>
      <c r="M55" s="2"/>
    </row>
    <row r="56" spans="1:17" ht="14.1" customHeight="1" x14ac:dyDescent="0.2">
      <c r="A56" s="62">
        <f t="shared" si="4"/>
        <v>41</v>
      </c>
      <c r="B56" s="33" t="s">
        <v>39</v>
      </c>
      <c r="C56" s="31" t="s">
        <v>34</v>
      </c>
      <c r="D56" s="18"/>
      <c r="E56" s="26">
        <v>420</v>
      </c>
      <c r="F56" s="27"/>
      <c r="G56" s="28"/>
      <c r="H56" s="18"/>
      <c r="I56" s="29">
        <f t="shared" si="3"/>
        <v>0</v>
      </c>
      <c r="J56" s="3"/>
      <c r="K56" s="2"/>
      <c r="L56" s="2"/>
      <c r="M56" s="2"/>
    </row>
    <row r="57" spans="1:17" ht="14.1" customHeight="1" x14ac:dyDescent="0.2">
      <c r="A57" s="62">
        <f t="shared" si="4"/>
        <v>42</v>
      </c>
      <c r="B57" s="33" t="s">
        <v>43</v>
      </c>
      <c r="C57" s="25" t="s">
        <v>23</v>
      </c>
      <c r="D57" s="18"/>
      <c r="E57" s="26">
        <v>25</v>
      </c>
      <c r="F57" s="27"/>
      <c r="G57" s="28"/>
      <c r="H57" s="18"/>
      <c r="I57" s="29">
        <f t="shared" si="3"/>
        <v>0</v>
      </c>
      <c r="J57" s="3"/>
      <c r="K57" s="2"/>
      <c r="L57" s="2"/>
      <c r="M57" s="2"/>
    </row>
    <row r="58" spans="1:17" ht="14.1" customHeight="1" x14ac:dyDescent="0.2">
      <c r="A58" s="62">
        <f t="shared" si="4"/>
        <v>43</v>
      </c>
      <c r="B58" s="30" t="s">
        <v>42</v>
      </c>
      <c r="C58" s="31" t="s">
        <v>7</v>
      </c>
      <c r="D58" s="18"/>
      <c r="E58" s="26">
        <v>280</v>
      </c>
      <c r="F58" s="27"/>
      <c r="G58" s="28"/>
      <c r="H58" s="18"/>
      <c r="I58" s="29">
        <f t="shared" si="3"/>
        <v>0</v>
      </c>
      <c r="J58" s="3"/>
      <c r="K58" s="2"/>
      <c r="L58" s="2"/>
      <c r="M58" s="2"/>
    </row>
    <row r="59" spans="1:17" ht="14.1" customHeight="1" x14ac:dyDescent="0.2">
      <c r="A59" s="62">
        <f t="shared" si="4"/>
        <v>44</v>
      </c>
      <c r="B59" s="30" t="s">
        <v>81</v>
      </c>
      <c r="C59" s="31" t="s">
        <v>7</v>
      </c>
      <c r="D59" s="18"/>
      <c r="E59" s="26">
        <v>200</v>
      </c>
      <c r="F59" s="27"/>
      <c r="G59" s="28"/>
      <c r="H59" s="18"/>
      <c r="I59" s="29">
        <f t="shared" si="3"/>
        <v>0</v>
      </c>
      <c r="J59" s="3"/>
      <c r="K59" s="2"/>
      <c r="L59" s="2"/>
      <c r="M59" s="2"/>
    </row>
    <row r="60" spans="1:17" ht="14.1" customHeight="1" x14ac:dyDescent="0.2">
      <c r="A60" s="62">
        <f t="shared" si="4"/>
        <v>45</v>
      </c>
      <c r="B60" s="30" t="s">
        <v>41</v>
      </c>
      <c r="C60" s="31" t="s">
        <v>7</v>
      </c>
      <c r="D60" s="18"/>
      <c r="E60" s="26">
        <v>125</v>
      </c>
      <c r="F60" s="27"/>
      <c r="G60" s="28"/>
      <c r="H60" s="18"/>
      <c r="I60" s="29">
        <f t="shared" si="3"/>
        <v>0</v>
      </c>
      <c r="J60" s="3"/>
      <c r="K60" s="2"/>
      <c r="L60" s="2"/>
      <c r="M60" s="2"/>
    </row>
    <row r="61" spans="1:17" ht="14.1" customHeight="1" x14ac:dyDescent="0.2">
      <c r="A61" s="62">
        <f t="shared" si="4"/>
        <v>46</v>
      </c>
      <c r="B61" s="30" t="s">
        <v>44</v>
      </c>
      <c r="C61" s="25" t="s">
        <v>4</v>
      </c>
      <c r="D61" s="18"/>
      <c r="E61" s="26">
        <v>1</v>
      </c>
      <c r="F61" s="27"/>
      <c r="G61" s="28"/>
      <c r="H61" s="18"/>
      <c r="I61" s="29">
        <f t="shared" si="3"/>
        <v>0</v>
      </c>
      <c r="J61" s="3"/>
      <c r="K61" s="2"/>
      <c r="L61" s="2"/>
      <c r="M61" s="2"/>
    </row>
    <row r="62" spans="1:17" ht="14.1" customHeight="1" x14ac:dyDescent="0.2">
      <c r="A62" s="62">
        <f t="shared" si="4"/>
        <v>47</v>
      </c>
      <c r="B62" s="24" t="s">
        <v>45</v>
      </c>
      <c r="C62" s="31" t="s">
        <v>7</v>
      </c>
      <c r="D62" s="18"/>
      <c r="E62" s="26">
        <f>8102+10270+9838+10366+2567+2030+5464</f>
        <v>48637</v>
      </c>
      <c r="F62" s="27"/>
      <c r="G62" s="28"/>
      <c r="H62" s="18"/>
      <c r="I62" s="29">
        <f t="shared" si="3"/>
        <v>0</v>
      </c>
      <c r="J62" s="3"/>
      <c r="K62" s="2"/>
      <c r="L62" s="2"/>
      <c r="M62" s="2"/>
    </row>
    <row r="63" spans="1:17" ht="14.1" customHeight="1" x14ac:dyDescent="0.2">
      <c r="A63" s="62">
        <f t="shared" si="4"/>
        <v>48</v>
      </c>
      <c r="B63" s="24" t="s">
        <v>47</v>
      </c>
      <c r="C63" s="31" t="s">
        <v>7</v>
      </c>
      <c r="D63" s="18"/>
      <c r="E63" s="26">
        <v>48637</v>
      </c>
      <c r="F63" s="27"/>
      <c r="G63" s="28"/>
      <c r="H63" s="18"/>
      <c r="I63" s="29">
        <f t="shared" si="3"/>
        <v>0</v>
      </c>
      <c r="J63" s="3"/>
      <c r="K63" s="2"/>
      <c r="L63" s="2"/>
      <c r="M63" s="2"/>
    </row>
    <row r="64" spans="1:17" ht="14.1" customHeight="1" x14ac:dyDescent="0.2">
      <c r="A64" s="62">
        <f t="shared" si="4"/>
        <v>49</v>
      </c>
      <c r="B64" s="24" t="s">
        <v>48</v>
      </c>
      <c r="C64" s="31" t="s">
        <v>7</v>
      </c>
      <c r="D64" s="18"/>
      <c r="E64" s="26">
        <v>78</v>
      </c>
      <c r="F64" s="27"/>
      <c r="G64" s="28"/>
      <c r="H64" s="18"/>
      <c r="I64" s="29">
        <f t="shared" si="3"/>
        <v>0</v>
      </c>
      <c r="J64" s="3"/>
      <c r="K64" s="2"/>
      <c r="L64" s="2"/>
      <c r="M64" s="2"/>
    </row>
    <row r="65" spans="1:13" ht="24" customHeight="1" x14ac:dyDescent="0.2">
      <c r="A65" s="62">
        <f t="shared" si="4"/>
        <v>50</v>
      </c>
      <c r="B65" s="32" t="s">
        <v>49</v>
      </c>
      <c r="C65" s="31" t="s">
        <v>5</v>
      </c>
      <c r="D65" s="18"/>
      <c r="E65" s="34">
        <v>8</v>
      </c>
      <c r="F65" s="27"/>
      <c r="G65" s="28"/>
      <c r="H65" s="18"/>
      <c r="I65" s="29">
        <f t="shared" si="3"/>
        <v>0</v>
      </c>
      <c r="J65" s="3"/>
      <c r="K65" s="2"/>
      <c r="L65" s="2"/>
      <c r="M65" s="2"/>
    </row>
    <row r="66" spans="1:13" ht="14.1" customHeight="1" x14ac:dyDescent="0.2">
      <c r="A66" s="62">
        <f t="shared" si="4"/>
        <v>51</v>
      </c>
      <c r="B66" s="24" t="s">
        <v>50</v>
      </c>
      <c r="C66" s="31" t="s">
        <v>5</v>
      </c>
      <c r="D66" s="18"/>
      <c r="E66" s="34">
        <v>3</v>
      </c>
      <c r="F66" s="27"/>
      <c r="G66" s="28"/>
      <c r="H66" s="18"/>
      <c r="I66" s="29">
        <f t="shared" si="3"/>
        <v>0</v>
      </c>
      <c r="J66" s="3"/>
      <c r="K66" s="2"/>
      <c r="L66" s="2"/>
      <c r="M66" s="2"/>
    </row>
    <row r="67" spans="1:13" ht="14.1" customHeight="1" x14ac:dyDescent="0.2">
      <c r="A67" s="62">
        <f t="shared" si="4"/>
        <v>52</v>
      </c>
      <c r="B67" s="32" t="s">
        <v>9</v>
      </c>
      <c r="C67" s="25" t="s">
        <v>4</v>
      </c>
      <c r="D67" s="18"/>
      <c r="E67" s="26">
        <v>1</v>
      </c>
      <c r="F67" s="27"/>
      <c r="G67" s="28"/>
      <c r="H67" s="18"/>
      <c r="I67" s="29">
        <f t="shared" si="3"/>
        <v>0</v>
      </c>
      <c r="J67" s="3"/>
      <c r="K67" s="2"/>
      <c r="L67" s="2"/>
      <c r="M67" s="2"/>
    </row>
    <row r="68" spans="1:13" ht="14.1" customHeight="1" x14ac:dyDescent="0.2">
      <c r="A68" s="62"/>
      <c r="B68" s="30"/>
      <c r="C68" s="48"/>
      <c r="D68" s="36"/>
      <c r="E68" s="77" t="s">
        <v>52</v>
      </c>
      <c r="F68" s="77"/>
      <c r="G68" s="77"/>
      <c r="H68" s="36"/>
      <c r="I68" s="71">
        <f>SUM(I38:I67)</f>
        <v>0</v>
      </c>
      <c r="J68" s="3"/>
      <c r="K68" s="2"/>
      <c r="L68" s="2"/>
      <c r="M68" s="2"/>
    </row>
    <row r="69" spans="1:13" ht="14.1" customHeight="1" x14ac:dyDescent="0.2">
      <c r="A69" s="75" t="s">
        <v>71</v>
      </c>
      <c r="B69" s="75"/>
      <c r="C69" s="75"/>
      <c r="D69" s="75"/>
      <c r="E69" s="75"/>
      <c r="F69" s="75"/>
      <c r="G69" s="75"/>
      <c r="H69" s="75"/>
      <c r="I69" s="76"/>
      <c r="J69" s="3"/>
      <c r="K69" s="2"/>
      <c r="L69" s="2"/>
      <c r="M69" s="2"/>
    </row>
    <row r="70" spans="1:13" ht="14.1" customHeight="1" x14ac:dyDescent="0.2">
      <c r="A70" s="63">
        <f>A67+1</f>
        <v>53</v>
      </c>
      <c r="B70" s="32" t="s">
        <v>21</v>
      </c>
      <c r="C70" s="25" t="s">
        <v>4</v>
      </c>
      <c r="D70" s="18"/>
      <c r="E70" s="26">
        <v>1</v>
      </c>
      <c r="F70" s="27"/>
      <c r="G70" s="28"/>
      <c r="H70" s="18"/>
      <c r="I70" s="29">
        <f t="shared" ref="I70:I97" si="5">E70*G70</f>
        <v>0</v>
      </c>
      <c r="J70" s="3"/>
      <c r="K70" s="2"/>
      <c r="L70" s="2"/>
      <c r="M70" s="2"/>
    </row>
    <row r="71" spans="1:13" ht="14.1" customHeight="1" x14ac:dyDescent="0.2">
      <c r="A71" s="62">
        <f>A70+1</f>
        <v>54</v>
      </c>
      <c r="B71" s="32" t="s">
        <v>69</v>
      </c>
      <c r="C71" s="25" t="s">
        <v>5</v>
      </c>
      <c r="D71" s="18"/>
      <c r="E71" s="26">
        <v>16</v>
      </c>
      <c r="F71" s="27"/>
      <c r="G71" s="28"/>
      <c r="H71" s="18"/>
      <c r="I71" s="29">
        <f t="shared" si="5"/>
        <v>0</v>
      </c>
      <c r="J71" s="3"/>
      <c r="K71" s="2"/>
      <c r="L71" s="2"/>
      <c r="M71" s="2"/>
    </row>
    <row r="72" spans="1:13" ht="14.1" customHeight="1" x14ac:dyDescent="0.2">
      <c r="A72" s="62">
        <f t="shared" ref="A72:A97" si="6">A71+1</f>
        <v>55</v>
      </c>
      <c r="B72" s="24" t="s">
        <v>22</v>
      </c>
      <c r="C72" s="25" t="s">
        <v>23</v>
      </c>
      <c r="D72" s="18"/>
      <c r="E72" s="26">
        <f>15+34+142</f>
        <v>191</v>
      </c>
      <c r="F72" s="27"/>
      <c r="G72" s="28"/>
      <c r="H72" s="18"/>
      <c r="I72" s="29">
        <f t="shared" si="5"/>
        <v>0</v>
      </c>
      <c r="J72" s="3"/>
      <c r="K72" s="2"/>
      <c r="L72" s="2"/>
      <c r="M72" s="2"/>
    </row>
    <row r="73" spans="1:13" ht="14.1" customHeight="1" x14ac:dyDescent="0.2">
      <c r="A73" s="62">
        <f t="shared" si="6"/>
        <v>56</v>
      </c>
      <c r="B73" s="24" t="s">
        <v>51</v>
      </c>
      <c r="C73" s="25" t="s">
        <v>23</v>
      </c>
      <c r="D73" s="18"/>
      <c r="E73" s="26">
        <v>9</v>
      </c>
      <c r="F73" s="27"/>
      <c r="G73" s="28"/>
      <c r="H73" s="18"/>
      <c r="I73" s="29">
        <f t="shared" si="5"/>
        <v>0</v>
      </c>
      <c r="J73" s="3"/>
      <c r="K73" s="2"/>
      <c r="L73" s="2"/>
      <c r="M73" s="2"/>
    </row>
    <row r="74" spans="1:13" ht="14.1" customHeight="1" x14ac:dyDescent="0.2">
      <c r="A74" s="62">
        <f t="shared" si="6"/>
        <v>57</v>
      </c>
      <c r="B74" s="30" t="s">
        <v>26</v>
      </c>
      <c r="C74" s="31" t="s">
        <v>7</v>
      </c>
      <c r="D74" s="18"/>
      <c r="E74" s="26">
        <v>24</v>
      </c>
      <c r="F74" s="27"/>
      <c r="G74" s="28"/>
      <c r="H74" s="18"/>
      <c r="I74" s="29">
        <f t="shared" si="5"/>
        <v>0</v>
      </c>
      <c r="J74" s="3"/>
      <c r="K74" s="2"/>
      <c r="L74" s="2"/>
      <c r="M74" s="2"/>
    </row>
    <row r="75" spans="1:13" ht="14.1" customHeight="1" x14ac:dyDescent="0.2">
      <c r="A75" s="62">
        <f t="shared" si="6"/>
        <v>58</v>
      </c>
      <c r="B75" s="30" t="s">
        <v>28</v>
      </c>
      <c r="C75" s="31" t="s">
        <v>7</v>
      </c>
      <c r="D75" s="18"/>
      <c r="E75" s="26">
        <f>12+10</f>
        <v>22</v>
      </c>
      <c r="F75" s="27"/>
      <c r="G75" s="28"/>
      <c r="H75" s="18"/>
      <c r="I75" s="29">
        <f t="shared" si="5"/>
        <v>0</v>
      </c>
      <c r="J75" s="3"/>
      <c r="K75" s="2"/>
      <c r="L75" s="2"/>
      <c r="M75" s="2"/>
    </row>
    <row r="76" spans="1:13" ht="14.1" customHeight="1" x14ac:dyDescent="0.2">
      <c r="A76" s="62">
        <f t="shared" si="6"/>
        <v>59</v>
      </c>
      <c r="B76" s="30" t="s">
        <v>29</v>
      </c>
      <c r="C76" s="31" t="s">
        <v>7</v>
      </c>
      <c r="D76" s="18"/>
      <c r="E76" s="26">
        <f>4+8</f>
        <v>12</v>
      </c>
      <c r="F76" s="27"/>
      <c r="G76" s="28"/>
      <c r="H76" s="18"/>
      <c r="I76" s="29">
        <f t="shared" si="5"/>
        <v>0</v>
      </c>
      <c r="J76" s="3"/>
      <c r="K76" s="2"/>
      <c r="L76" s="2"/>
      <c r="M76" s="2"/>
    </row>
    <row r="77" spans="1:13" ht="14.1" customHeight="1" x14ac:dyDescent="0.2">
      <c r="A77" s="62">
        <f t="shared" si="6"/>
        <v>60</v>
      </c>
      <c r="B77" s="30" t="s">
        <v>31</v>
      </c>
      <c r="C77" s="31" t="s">
        <v>5</v>
      </c>
      <c r="D77" s="18"/>
      <c r="E77" s="26">
        <v>6</v>
      </c>
      <c r="F77" s="27"/>
      <c r="G77" s="28"/>
      <c r="H77" s="18"/>
      <c r="I77" s="29">
        <f t="shared" si="5"/>
        <v>0</v>
      </c>
      <c r="J77" s="3"/>
      <c r="K77" s="2"/>
      <c r="L77" s="2"/>
      <c r="M77" s="2"/>
    </row>
    <row r="78" spans="1:13" ht="14.1" customHeight="1" x14ac:dyDescent="0.2">
      <c r="A78" s="62">
        <f t="shared" si="6"/>
        <v>61</v>
      </c>
      <c r="B78" s="30" t="s">
        <v>32</v>
      </c>
      <c r="C78" s="31" t="s">
        <v>5</v>
      </c>
      <c r="D78" s="18"/>
      <c r="E78" s="26">
        <v>1</v>
      </c>
      <c r="F78" s="27"/>
      <c r="G78" s="28"/>
      <c r="H78" s="18"/>
      <c r="I78" s="29">
        <f t="shared" si="5"/>
        <v>0</v>
      </c>
      <c r="J78" s="3"/>
      <c r="K78" s="2"/>
      <c r="L78" s="2"/>
      <c r="M78" s="2"/>
    </row>
    <row r="79" spans="1:13" ht="14.1" customHeight="1" x14ac:dyDescent="0.2">
      <c r="A79" s="62">
        <f t="shared" si="6"/>
        <v>62</v>
      </c>
      <c r="B79" s="30" t="s">
        <v>33</v>
      </c>
      <c r="C79" s="31" t="s">
        <v>5</v>
      </c>
      <c r="D79" s="18"/>
      <c r="E79" s="26">
        <v>15</v>
      </c>
      <c r="F79" s="27"/>
      <c r="G79" s="28"/>
      <c r="H79" s="18"/>
      <c r="I79" s="29">
        <f t="shared" si="5"/>
        <v>0</v>
      </c>
      <c r="J79" s="3"/>
      <c r="K79" s="2"/>
      <c r="L79" s="2"/>
      <c r="M79" s="2"/>
    </row>
    <row r="80" spans="1:13" ht="14.1" customHeight="1" x14ac:dyDescent="0.2">
      <c r="A80" s="62">
        <f t="shared" si="6"/>
        <v>63</v>
      </c>
      <c r="B80" s="32" t="s">
        <v>37</v>
      </c>
      <c r="C80" s="31" t="s">
        <v>34</v>
      </c>
      <c r="D80" s="18"/>
      <c r="E80" s="26">
        <f>216+91+266+453+168+337</f>
        <v>1531</v>
      </c>
      <c r="F80" s="27"/>
      <c r="G80" s="28"/>
      <c r="H80" s="18"/>
      <c r="I80" s="29">
        <f t="shared" si="5"/>
        <v>0</v>
      </c>
      <c r="J80" s="3"/>
      <c r="K80" s="2"/>
      <c r="L80" s="2">
        <f>E80</f>
        <v>1531</v>
      </c>
      <c r="M80" s="2"/>
    </row>
    <row r="81" spans="1:17" ht="14.1" customHeight="1" x14ac:dyDescent="0.2">
      <c r="A81" s="62">
        <f t="shared" si="6"/>
        <v>64</v>
      </c>
      <c r="B81" s="30" t="s">
        <v>62</v>
      </c>
      <c r="C81" s="31" t="s">
        <v>34</v>
      </c>
      <c r="D81" s="18"/>
      <c r="E81" s="26">
        <f>14664+14365+14031+13177+14283+14422+13841+13350</f>
        <v>112133</v>
      </c>
      <c r="F81" s="27"/>
      <c r="G81" s="28"/>
      <c r="H81" s="18"/>
      <c r="I81" s="29">
        <f t="shared" si="5"/>
        <v>0</v>
      </c>
      <c r="J81" s="3"/>
      <c r="K81" s="2"/>
      <c r="L81" s="2"/>
      <c r="M81" s="2">
        <f>E81</f>
        <v>112133</v>
      </c>
    </row>
    <row r="82" spans="1:17" ht="14.1" customHeight="1" x14ac:dyDescent="0.2">
      <c r="A82" s="62">
        <f t="shared" si="6"/>
        <v>65</v>
      </c>
      <c r="B82" s="30" t="s">
        <v>59</v>
      </c>
      <c r="C82" s="31" t="s">
        <v>34</v>
      </c>
      <c r="D82" s="18"/>
      <c r="E82" s="26">
        <f>1020+2244</f>
        <v>3264</v>
      </c>
      <c r="F82" s="27"/>
      <c r="G82" s="28"/>
      <c r="H82" s="18"/>
      <c r="I82" s="29">
        <f t="shared" si="5"/>
        <v>0</v>
      </c>
      <c r="J82" s="3"/>
      <c r="K82" s="2"/>
      <c r="L82" s="2"/>
      <c r="M82" s="2"/>
      <c r="N82">
        <f>E82</f>
        <v>3264</v>
      </c>
    </row>
    <row r="83" spans="1:17" ht="14.1" customHeight="1" x14ac:dyDescent="0.2">
      <c r="A83" s="62">
        <f t="shared" si="6"/>
        <v>66</v>
      </c>
      <c r="B83" s="30" t="s">
        <v>35</v>
      </c>
      <c r="C83" s="31" t="s">
        <v>34</v>
      </c>
      <c r="D83" s="18"/>
      <c r="E83" s="26">
        <v>3264</v>
      </c>
      <c r="F83" s="27"/>
      <c r="G83" s="28"/>
      <c r="H83" s="18"/>
      <c r="I83" s="29">
        <f t="shared" si="5"/>
        <v>0</v>
      </c>
      <c r="J83" s="3"/>
      <c r="K83" s="2"/>
      <c r="L83" s="2"/>
      <c r="M83" s="2"/>
      <c r="O83">
        <f>E83</f>
        <v>3264</v>
      </c>
    </row>
    <row r="84" spans="1:17" ht="14.1" customHeight="1" x14ac:dyDescent="0.2">
      <c r="A84" s="62">
        <f t="shared" si="6"/>
        <v>67</v>
      </c>
      <c r="B84" s="30" t="s">
        <v>55</v>
      </c>
      <c r="C84" s="31" t="s">
        <v>6</v>
      </c>
      <c r="D84" s="18"/>
      <c r="E84" s="26">
        <f>129+133+131+124+134+134+134+125</f>
        <v>1044</v>
      </c>
      <c r="F84" s="27"/>
      <c r="G84" s="28"/>
      <c r="H84" s="18"/>
      <c r="I84" s="29">
        <f t="shared" si="5"/>
        <v>0</v>
      </c>
      <c r="J84" s="3"/>
      <c r="K84" s="2"/>
      <c r="L84" s="2"/>
      <c r="M84" s="2"/>
      <c r="P84">
        <f>E84</f>
        <v>1044</v>
      </c>
    </row>
    <row r="85" spans="1:17" ht="14.1" customHeight="1" x14ac:dyDescent="0.2">
      <c r="A85" s="62">
        <f t="shared" si="6"/>
        <v>68</v>
      </c>
      <c r="B85" s="30" t="s">
        <v>36</v>
      </c>
      <c r="C85" s="31" t="s">
        <v>6</v>
      </c>
      <c r="D85" s="18"/>
      <c r="E85" s="26">
        <f>18+23+12+20+26+16+26+16</f>
        <v>157</v>
      </c>
      <c r="F85" s="27"/>
      <c r="G85" s="28"/>
      <c r="H85" s="18"/>
      <c r="I85" s="29">
        <f t="shared" si="5"/>
        <v>0</v>
      </c>
      <c r="J85" s="3"/>
      <c r="K85" s="2"/>
      <c r="L85" s="2"/>
      <c r="M85" s="2"/>
      <c r="Q85">
        <f>E85</f>
        <v>157</v>
      </c>
    </row>
    <row r="86" spans="1:17" ht="14.1" customHeight="1" x14ac:dyDescent="0.2">
      <c r="A86" s="62">
        <f t="shared" si="6"/>
        <v>69</v>
      </c>
      <c r="B86" s="33" t="s">
        <v>38</v>
      </c>
      <c r="C86" s="31" t="s">
        <v>40</v>
      </c>
      <c r="D86" s="18"/>
      <c r="E86" s="45">
        <v>5</v>
      </c>
      <c r="F86" s="27"/>
      <c r="G86" s="72"/>
      <c r="H86" s="18"/>
      <c r="I86" s="29">
        <f t="shared" si="5"/>
        <v>0</v>
      </c>
      <c r="J86" s="3"/>
      <c r="K86" s="2"/>
      <c r="L86" s="2"/>
      <c r="M86" s="2"/>
    </row>
    <row r="87" spans="1:17" ht="14.1" customHeight="1" x14ac:dyDescent="0.2">
      <c r="A87" s="62">
        <f t="shared" si="6"/>
        <v>70</v>
      </c>
      <c r="B87" s="33" t="s">
        <v>39</v>
      </c>
      <c r="C87" s="31" t="s">
        <v>34</v>
      </c>
      <c r="D87" s="18"/>
      <c r="E87" s="26">
        <v>480</v>
      </c>
      <c r="F87" s="27"/>
      <c r="G87" s="28"/>
      <c r="H87" s="18"/>
      <c r="I87" s="29">
        <f t="shared" si="5"/>
        <v>0</v>
      </c>
      <c r="J87" s="3"/>
      <c r="K87" s="2"/>
      <c r="L87" s="2"/>
      <c r="M87" s="2"/>
    </row>
    <row r="88" spans="1:17" ht="14.1" customHeight="1" x14ac:dyDescent="0.2">
      <c r="A88" s="62">
        <f t="shared" si="6"/>
        <v>71</v>
      </c>
      <c r="B88" s="33" t="s">
        <v>43</v>
      </c>
      <c r="C88" s="25" t="s">
        <v>23</v>
      </c>
      <c r="D88" s="18"/>
      <c r="E88" s="26">
        <v>25</v>
      </c>
      <c r="F88" s="27"/>
      <c r="G88" s="28"/>
      <c r="H88" s="18"/>
      <c r="I88" s="29">
        <f t="shared" si="5"/>
        <v>0</v>
      </c>
      <c r="J88" s="3"/>
      <c r="K88" s="2"/>
      <c r="L88" s="2"/>
      <c r="M88" s="2"/>
    </row>
    <row r="89" spans="1:17" ht="14.1" customHeight="1" x14ac:dyDescent="0.2">
      <c r="A89" s="62">
        <f t="shared" si="6"/>
        <v>72</v>
      </c>
      <c r="B89" s="30" t="s">
        <v>42</v>
      </c>
      <c r="C89" s="31" t="s">
        <v>7</v>
      </c>
      <c r="D89" s="18"/>
      <c r="E89" s="26">
        <v>220</v>
      </c>
      <c r="F89" s="27"/>
      <c r="G89" s="28"/>
      <c r="H89" s="18"/>
      <c r="I89" s="29">
        <f t="shared" si="5"/>
        <v>0</v>
      </c>
      <c r="J89" s="3"/>
      <c r="K89" s="2"/>
      <c r="L89" s="2"/>
      <c r="M89" s="2"/>
    </row>
    <row r="90" spans="1:17" ht="14.1" customHeight="1" x14ac:dyDescent="0.2">
      <c r="A90" s="62">
        <f t="shared" si="6"/>
        <v>73</v>
      </c>
      <c r="B90" s="30" t="s">
        <v>81</v>
      </c>
      <c r="C90" s="31" t="s">
        <v>7</v>
      </c>
      <c r="D90" s="18"/>
      <c r="E90" s="26">
        <v>180</v>
      </c>
      <c r="F90" s="27"/>
      <c r="G90" s="28"/>
      <c r="H90" s="18"/>
      <c r="I90" s="29">
        <f t="shared" si="5"/>
        <v>0</v>
      </c>
      <c r="J90" s="3"/>
      <c r="K90" s="2"/>
      <c r="L90" s="2"/>
      <c r="M90" s="2"/>
    </row>
    <row r="91" spans="1:17" ht="14.1" customHeight="1" x14ac:dyDescent="0.2">
      <c r="A91" s="62">
        <f t="shared" si="6"/>
        <v>74</v>
      </c>
      <c r="B91" s="30" t="s">
        <v>41</v>
      </c>
      <c r="C91" s="31" t="s">
        <v>7</v>
      </c>
      <c r="D91" s="18"/>
      <c r="E91" s="26">
        <v>125</v>
      </c>
      <c r="F91" s="27"/>
      <c r="G91" s="28"/>
      <c r="H91" s="18"/>
      <c r="I91" s="29">
        <f t="shared" si="5"/>
        <v>0</v>
      </c>
      <c r="J91" s="3"/>
      <c r="K91" s="2"/>
      <c r="L91" s="2"/>
      <c r="M91" s="2"/>
    </row>
    <row r="92" spans="1:17" ht="14.1" customHeight="1" x14ac:dyDescent="0.2">
      <c r="A92" s="62">
        <f t="shared" si="6"/>
        <v>75</v>
      </c>
      <c r="B92" s="30" t="s">
        <v>44</v>
      </c>
      <c r="C92" s="25" t="s">
        <v>4</v>
      </c>
      <c r="D92" s="18"/>
      <c r="E92" s="26">
        <v>1</v>
      </c>
      <c r="F92" s="27"/>
      <c r="G92" s="28"/>
      <c r="H92" s="18"/>
      <c r="I92" s="29">
        <f t="shared" si="5"/>
        <v>0</v>
      </c>
      <c r="J92" s="3"/>
      <c r="K92" s="2"/>
      <c r="L92" s="2"/>
      <c r="M92" s="2"/>
    </row>
    <row r="93" spans="1:17" ht="14.1" customHeight="1" x14ac:dyDescent="0.2">
      <c r="A93" s="62">
        <f t="shared" si="6"/>
        <v>76</v>
      </c>
      <c r="B93" s="24" t="s">
        <v>45</v>
      </c>
      <c r="C93" s="31" t="s">
        <v>7</v>
      </c>
      <c r="D93" s="18"/>
      <c r="E93" s="26">
        <f>10380+10384+10362+10446+10358+9808+10406+10408</f>
        <v>82552</v>
      </c>
      <c r="F93" s="27"/>
      <c r="G93" s="28"/>
      <c r="H93" s="18"/>
      <c r="I93" s="29">
        <f t="shared" si="5"/>
        <v>0</v>
      </c>
      <c r="J93" s="3"/>
      <c r="K93" s="2"/>
      <c r="L93" s="2"/>
      <c r="M93" s="2"/>
    </row>
    <row r="94" spans="1:17" ht="14.1" customHeight="1" x14ac:dyDescent="0.2">
      <c r="A94" s="62">
        <f t="shared" si="6"/>
        <v>77</v>
      </c>
      <c r="B94" s="24" t="s">
        <v>46</v>
      </c>
      <c r="C94" s="31" t="s">
        <v>7</v>
      </c>
      <c r="D94" s="18"/>
      <c r="E94" s="26">
        <v>144</v>
      </c>
      <c r="F94" s="27"/>
      <c r="G94" s="28"/>
      <c r="H94" s="18"/>
      <c r="I94" s="29">
        <f t="shared" si="5"/>
        <v>0</v>
      </c>
      <c r="J94" s="3"/>
      <c r="K94" s="2"/>
      <c r="L94" s="2"/>
      <c r="M94" s="2"/>
    </row>
    <row r="95" spans="1:17" ht="14.1" customHeight="1" x14ac:dyDescent="0.2">
      <c r="A95" s="62">
        <f t="shared" si="6"/>
        <v>78</v>
      </c>
      <c r="B95" s="24" t="s">
        <v>47</v>
      </c>
      <c r="C95" s="31" t="s">
        <v>7</v>
      </c>
      <c r="D95" s="18"/>
      <c r="E95" s="26">
        <v>82552</v>
      </c>
      <c r="F95" s="27"/>
      <c r="G95" s="28"/>
      <c r="H95" s="18"/>
      <c r="I95" s="29">
        <f t="shared" si="5"/>
        <v>0</v>
      </c>
      <c r="J95" s="3"/>
      <c r="K95" s="2"/>
      <c r="L95" s="2"/>
      <c r="M95" s="2"/>
    </row>
    <row r="96" spans="1:17" ht="14.1" customHeight="1" x14ac:dyDescent="0.2">
      <c r="A96" s="62">
        <f t="shared" si="6"/>
        <v>79</v>
      </c>
      <c r="B96" s="24" t="s">
        <v>50</v>
      </c>
      <c r="C96" s="31" t="s">
        <v>5</v>
      </c>
      <c r="D96" s="18"/>
      <c r="E96" s="34">
        <v>5</v>
      </c>
      <c r="F96" s="27"/>
      <c r="G96" s="28"/>
      <c r="H96" s="18"/>
      <c r="I96" s="29">
        <f t="shared" si="5"/>
        <v>0</v>
      </c>
      <c r="J96" s="3"/>
      <c r="K96" s="2"/>
      <c r="L96" s="2"/>
      <c r="M96" s="2"/>
    </row>
    <row r="97" spans="1:17" ht="14.1" customHeight="1" x14ac:dyDescent="0.2">
      <c r="A97" s="62">
        <f t="shared" si="6"/>
        <v>80</v>
      </c>
      <c r="B97" s="32" t="s">
        <v>9</v>
      </c>
      <c r="C97" s="25" t="s">
        <v>4</v>
      </c>
      <c r="D97" s="18"/>
      <c r="E97" s="26">
        <v>1</v>
      </c>
      <c r="F97" s="27"/>
      <c r="G97" s="28"/>
      <c r="H97" s="18"/>
      <c r="I97" s="29">
        <f t="shared" si="5"/>
        <v>0</v>
      </c>
      <c r="J97" s="3"/>
      <c r="K97" s="2"/>
      <c r="L97" s="2"/>
      <c r="M97" s="2"/>
    </row>
    <row r="98" spans="1:17" ht="14.1" customHeight="1" x14ac:dyDescent="0.2">
      <c r="A98" s="18"/>
      <c r="B98" s="32"/>
      <c r="C98" s="48"/>
      <c r="D98" s="36"/>
      <c r="E98" s="77" t="s">
        <v>52</v>
      </c>
      <c r="F98" s="77"/>
      <c r="G98" s="77"/>
      <c r="H98" s="70"/>
      <c r="I98" s="71">
        <f>SUM(I70:I97)</f>
        <v>0</v>
      </c>
      <c r="J98" s="3"/>
      <c r="K98" s="2"/>
      <c r="L98" s="2"/>
      <c r="M98" s="2"/>
    </row>
    <row r="99" spans="1:17" ht="14.1" customHeight="1" x14ac:dyDescent="0.2">
      <c r="A99" s="75" t="s">
        <v>73</v>
      </c>
      <c r="B99" s="75"/>
      <c r="C99" s="75"/>
      <c r="D99" s="75"/>
      <c r="E99" s="75"/>
      <c r="F99" s="75"/>
      <c r="G99" s="75"/>
      <c r="H99" s="75"/>
      <c r="I99" s="76"/>
      <c r="J99" s="3"/>
      <c r="K99" s="2"/>
      <c r="L99" s="2"/>
      <c r="M99" s="2"/>
    </row>
    <row r="100" spans="1:17" ht="14.1" customHeight="1" x14ac:dyDescent="0.2">
      <c r="A100" s="62">
        <f>A97+1</f>
        <v>81</v>
      </c>
      <c r="B100" s="32" t="s">
        <v>37</v>
      </c>
      <c r="C100" s="31" t="s">
        <v>34</v>
      </c>
      <c r="D100" s="18"/>
      <c r="E100" s="26">
        <v>337</v>
      </c>
      <c r="F100" s="27"/>
      <c r="G100" s="28"/>
      <c r="H100" s="18"/>
      <c r="I100" s="29">
        <f t="shared" ref="I100:I108" si="7">E100*G100</f>
        <v>0</v>
      </c>
      <c r="J100" s="3"/>
      <c r="K100" s="2"/>
      <c r="L100" s="2">
        <f>E100</f>
        <v>337</v>
      </c>
      <c r="M100" s="2"/>
    </row>
    <row r="101" spans="1:17" ht="14.1" customHeight="1" x14ac:dyDescent="0.2">
      <c r="A101" s="36">
        <f>A100+1</f>
        <v>82</v>
      </c>
      <c r="B101" s="30" t="s">
        <v>62</v>
      </c>
      <c r="C101" s="31" t="s">
        <v>34</v>
      </c>
      <c r="D101" s="18"/>
      <c r="E101" s="26">
        <v>6419</v>
      </c>
      <c r="F101" s="27"/>
      <c r="G101" s="28"/>
      <c r="H101" s="18"/>
      <c r="I101" s="29">
        <f t="shared" si="7"/>
        <v>0</v>
      </c>
      <c r="J101" s="3"/>
      <c r="K101" s="2"/>
      <c r="L101" s="2"/>
      <c r="M101" s="2">
        <f>E101</f>
        <v>6419</v>
      </c>
    </row>
    <row r="102" spans="1:17" ht="14.1" customHeight="1" x14ac:dyDescent="0.2">
      <c r="A102" s="36">
        <f t="shared" ref="A102:A108" si="8">A101+1</f>
        <v>83</v>
      </c>
      <c r="B102" s="30" t="s">
        <v>59</v>
      </c>
      <c r="C102" s="31" t="s">
        <v>34</v>
      </c>
      <c r="D102" s="18"/>
      <c r="E102" s="26">
        <v>515</v>
      </c>
      <c r="F102" s="27"/>
      <c r="G102" s="28"/>
      <c r="H102" s="18"/>
      <c r="I102" s="29">
        <f t="shared" si="7"/>
        <v>0</v>
      </c>
      <c r="J102" s="3"/>
      <c r="K102" s="2"/>
      <c r="L102" s="2"/>
      <c r="M102" s="2"/>
      <c r="N102">
        <f>E102</f>
        <v>515</v>
      </c>
    </row>
    <row r="103" spans="1:17" ht="14.1" customHeight="1" x14ac:dyDescent="0.2">
      <c r="A103" s="36">
        <f t="shared" si="8"/>
        <v>84</v>
      </c>
      <c r="B103" s="30" t="s">
        <v>35</v>
      </c>
      <c r="C103" s="31" t="s">
        <v>34</v>
      </c>
      <c r="D103" s="18"/>
      <c r="E103" s="26">
        <v>515</v>
      </c>
      <c r="F103" s="27"/>
      <c r="G103" s="28"/>
      <c r="H103" s="18"/>
      <c r="I103" s="29">
        <f t="shared" si="7"/>
        <v>0</v>
      </c>
      <c r="J103" s="3"/>
      <c r="K103" s="2"/>
      <c r="L103" s="2"/>
      <c r="M103" s="2"/>
      <c r="O103">
        <f>E103</f>
        <v>515</v>
      </c>
    </row>
    <row r="104" spans="1:17" ht="14.1" customHeight="1" x14ac:dyDescent="0.2">
      <c r="A104" s="36">
        <f t="shared" si="8"/>
        <v>85</v>
      </c>
      <c r="B104" s="30" t="s">
        <v>55</v>
      </c>
      <c r="C104" s="31" t="s">
        <v>6</v>
      </c>
      <c r="D104" s="18"/>
      <c r="E104" s="26">
        <v>65</v>
      </c>
      <c r="F104" s="27"/>
      <c r="G104" s="28"/>
      <c r="H104" s="18"/>
      <c r="I104" s="29">
        <f t="shared" si="7"/>
        <v>0</v>
      </c>
      <c r="J104" s="3"/>
      <c r="K104" s="2"/>
      <c r="L104" s="2"/>
      <c r="M104" s="2"/>
      <c r="P104">
        <f>E104</f>
        <v>65</v>
      </c>
    </row>
    <row r="105" spans="1:17" ht="14.1" customHeight="1" x14ac:dyDescent="0.2">
      <c r="A105" s="36">
        <f t="shared" si="8"/>
        <v>86</v>
      </c>
      <c r="B105" s="30" t="s">
        <v>36</v>
      </c>
      <c r="C105" s="31" t="s">
        <v>6</v>
      </c>
      <c r="D105" s="18"/>
      <c r="E105" s="26">
        <v>7</v>
      </c>
      <c r="F105" s="27"/>
      <c r="G105" s="28"/>
      <c r="H105" s="18"/>
      <c r="I105" s="29">
        <f t="shared" si="7"/>
        <v>0</v>
      </c>
      <c r="J105" s="3"/>
      <c r="K105" s="2"/>
      <c r="L105" s="2"/>
      <c r="M105" s="2"/>
      <c r="Q105">
        <f>E105</f>
        <v>7</v>
      </c>
    </row>
    <row r="106" spans="1:17" ht="14.1" customHeight="1" x14ac:dyDescent="0.2">
      <c r="A106" s="36">
        <f t="shared" si="8"/>
        <v>87</v>
      </c>
      <c r="B106" s="24" t="s">
        <v>45</v>
      </c>
      <c r="C106" s="31" t="s">
        <v>7</v>
      </c>
      <c r="D106" s="18"/>
      <c r="E106" s="26">
        <v>5504</v>
      </c>
      <c r="F106" s="27"/>
      <c r="G106" s="28"/>
      <c r="H106" s="18"/>
      <c r="I106" s="29">
        <f t="shared" si="7"/>
        <v>0</v>
      </c>
      <c r="J106" s="3"/>
      <c r="K106" s="2"/>
      <c r="L106" s="2"/>
      <c r="M106" s="2"/>
    </row>
    <row r="107" spans="1:17" ht="14.1" customHeight="1" x14ac:dyDescent="0.2">
      <c r="A107" s="36">
        <f t="shared" si="8"/>
        <v>88</v>
      </c>
      <c r="B107" s="24" t="s">
        <v>47</v>
      </c>
      <c r="C107" s="31" t="s">
        <v>7</v>
      </c>
      <c r="D107" s="18"/>
      <c r="E107" s="26">
        <v>5504</v>
      </c>
      <c r="F107" s="27"/>
      <c r="G107" s="28"/>
      <c r="H107" s="18"/>
      <c r="I107" s="29">
        <f t="shared" si="7"/>
        <v>0</v>
      </c>
      <c r="J107" s="3"/>
      <c r="K107" s="2"/>
      <c r="L107" s="2"/>
      <c r="M107" s="2"/>
    </row>
    <row r="108" spans="1:17" ht="14.1" customHeight="1" x14ac:dyDescent="0.2">
      <c r="A108" s="36">
        <f t="shared" si="8"/>
        <v>89</v>
      </c>
      <c r="B108" s="32" t="s">
        <v>9</v>
      </c>
      <c r="C108" s="25" t="s">
        <v>4</v>
      </c>
      <c r="D108" s="18"/>
      <c r="E108" s="26">
        <v>1</v>
      </c>
      <c r="F108" s="27"/>
      <c r="G108" s="28"/>
      <c r="H108" s="18"/>
      <c r="I108" s="29">
        <f t="shared" si="7"/>
        <v>0</v>
      </c>
      <c r="J108" s="3"/>
      <c r="K108" s="2"/>
      <c r="L108" s="2"/>
      <c r="M108" s="2"/>
    </row>
    <row r="109" spans="1:17" ht="14.1" customHeight="1" x14ac:dyDescent="0.2">
      <c r="A109" s="18"/>
      <c r="B109" s="32"/>
      <c r="C109" s="48"/>
      <c r="D109" s="36"/>
      <c r="E109" s="77" t="s">
        <v>52</v>
      </c>
      <c r="F109" s="77"/>
      <c r="G109" s="77"/>
      <c r="H109" s="70"/>
      <c r="I109" s="71">
        <f>SUM(I100:I108)</f>
        <v>0</v>
      </c>
      <c r="J109" s="3"/>
      <c r="K109" s="2"/>
      <c r="L109" s="2"/>
      <c r="M109" s="2"/>
    </row>
    <row r="110" spans="1:17" ht="14.1" customHeight="1" x14ac:dyDescent="0.2">
      <c r="A110" s="75" t="s">
        <v>72</v>
      </c>
      <c r="B110" s="75"/>
      <c r="C110" s="75"/>
      <c r="D110" s="75"/>
      <c r="E110" s="75"/>
      <c r="F110" s="75"/>
      <c r="G110" s="75"/>
      <c r="H110" s="75"/>
      <c r="I110" s="76"/>
      <c r="J110" s="3"/>
      <c r="K110" s="2"/>
      <c r="L110" s="2"/>
      <c r="M110" s="2"/>
    </row>
    <row r="111" spans="1:17" ht="14.1" customHeight="1" x14ac:dyDescent="0.2">
      <c r="A111" s="63">
        <f>A108+1</f>
        <v>90</v>
      </c>
      <c r="B111" s="32" t="s">
        <v>21</v>
      </c>
      <c r="C111" s="25" t="s">
        <v>4</v>
      </c>
      <c r="D111" s="18"/>
      <c r="E111" s="26">
        <v>1</v>
      </c>
      <c r="F111" s="27"/>
      <c r="G111" s="28"/>
      <c r="H111" s="18"/>
      <c r="I111" s="29">
        <f t="shared" ref="I111:I131" si="9">E111*G111</f>
        <v>0</v>
      </c>
      <c r="J111" s="3"/>
      <c r="K111" s="2"/>
      <c r="L111" s="2"/>
      <c r="M111" s="2"/>
    </row>
    <row r="112" spans="1:17" ht="14.1" customHeight="1" x14ac:dyDescent="0.2">
      <c r="A112" s="62">
        <f>A111+1</f>
        <v>91</v>
      </c>
      <c r="B112" s="32" t="s">
        <v>69</v>
      </c>
      <c r="C112" s="25" t="s">
        <v>5</v>
      </c>
      <c r="D112" s="18"/>
      <c r="E112" s="26">
        <v>5</v>
      </c>
      <c r="F112" s="27"/>
      <c r="G112" s="28"/>
      <c r="H112" s="18"/>
      <c r="I112" s="29">
        <f t="shared" si="9"/>
        <v>0</v>
      </c>
      <c r="J112" s="3"/>
      <c r="K112" s="2"/>
      <c r="L112" s="2"/>
      <c r="M112" s="2"/>
    </row>
    <row r="113" spans="1:17" ht="14.1" customHeight="1" x14ac:dyDescent="0.2">
      <c r="A113" s="62">
        <f t="shared" ref="A113:A131" si="10">A112+1</f>
        <v>92</v>
      </c>
      <c r="B113" s="24" t="s">
        <v>22</v>
      </c>
      <c r="C113" s="25" t="s">
        <v>23</v>
      </c>
      <c r="D113" s="18"/>
      <c r="E113" s="26">
        <v>36</v>
      </c>
      <c r="F113" s="27"/>
      <c r="G113" s="28"/>
      <c r="H113" s="18"/>
      <c r="I113" s="29">
        <f t="shared" si="9"/>
        <v>0</v>
      </c>
      <c r="J113" s="3"/>
      <c r="K113" s="2"/>
      <c r="L113" s="2"/>
      <c r="M113" s="2"/>
    </row>
    <row r="114" spans="1:17" ht="14.1" customHeight="1" x14ac:dyDescent="0.2">
      <c r="A114" s="62">
        <f t="shared" si="10"/>
        <v>93</v>
      </c>
      <c r="B114" s="30" t="s">
        <v>28</v>
      </c>
      <c r="C114" s="31" t="s">
        <v>7</v>
      </c>
      <c r="D114" s="18"/>
      <c r="E114" s="26">
        <v>12</v>
      </c>
      <c r="F114" s="27"/>
      <c r="G114" s="28"/>
      <c r="H114" s="18"/>
      <c r="I114" s="29">
        <f t="shared" si="9"/>
        <v>0</v>
      </c>
      <c r="J114" s="3"/>
      <c r="K114" s="2"/>
      <c r="L114" s="2"/>
      <c r="M114" s="2"/>
    </row>
    <row r="115" spans="1:17" ht="14.1" customHeight="1" x14ac:dyDescent="0.2">
      <c r="A115" s="62">
        <f t="shared" si="10"/>
        <v>94</v>
      </c>
      <c r="B115" s="30" t="s">
        <v>29</v>
      </c>
      <c r="C115" s="31" t="s">
        <v>7</v>
      </c>
      <c r="D115" s="18"/>
      <c r="E115" s="26">
        <v>4</v>
      </c>
      <c r="F115" s="27"/>
      <c r="G115" s="28"/>
      <c r="H115" s="18"/>
      <c r="I115" s="29">
        <f t="shared" si="9"/>
        <v>0</v>
      </c>
      <c r="J115" s="3"/>
      <c r="K115" s="2"/>
      <c r="L115" s="2"/>
      <c r="M115" s="2"/>
    </row>
    <row r="116" spans="1:17" ht="14.1" customHeight="1" x14ac:dyDescent="0.2">
      <c r="A116" s="62">
        <f t="shared" si="10"/>
        <v>95</v>
      </c>
      <c r="B116" s="30" t="s">
        <v>31</v>
      </c>
      <c r="C116" s="31" t="s">
        <v>5</v>
      </c>
      <c r="D116" s="18"/>
      <c r="E116" s="26">
        <v>3</v>
      </c>
      <c r="F116" s="27"/>
      <c r="G116" s="28"/>
      <c r="H116" s="18"/>
      <c r="I116" s="29">
        <f t="shared" si="9"/>
        <v>0</v>
      </c>
      <c r="J116" s="3"/>
      <c r="K116" s="2"/>
      <c r="L116" s="2"/>
      <c r="M116" s="2"/>
    </row>
    <row r="117" spans="1:17" ht="14.1" customHeight="1" x14ac:dyDescent="0.2">
      <c r="A117" s="62">
        <f t="shared" si="10"/>
        <v>96</v>
      </c>
      <c r="B117" s="30" t="s">
        <v>32</v>
      </c>
      <c r="C117" s="31" t="s">
        <v>5</v>
      </c>
      <c r="D117" s="18"/>
      <c r="E117" s="26">
        <v>1</v>
      </c>
      <c r="F117" s="27"/>
      <c r="G117" s="28"/>
      <c r="H117" s="18"/>
      <c r="I117" s="29">
        <f t="shared" si="9"/>
        <v>0</v>
      </c>
      <c r="J117" s="3"/>
      <c r="K117" s="2"/>
      <c r="L117" s="2"/>
      <c r="M117" s="2"/>
    </row>
    <row r="118" spans="1:17" ht="14.1" customHeight="1" x14ac:dyDescent="0.2">
      <c r="A118" s="62">
        <f t="shared" si="10"/>
        <v>97</v>
      </c>
      <c r="B118" s="30" t="s">
        <v>33</v>
      </c>
      <c r="C118" s="31" t="s">
        <v>5</v>
      </c>
      <c r="D118" s="18"/>
      <c r="E118" s="26">
        <v>2</v>
      </c>
      <c r="F118" s="27"/>
      <c r="G118" s="28"/>
      <c r="H118" s="18"/>
      <c r="I118" s="29">
        <f t="shared" si="9"/>
        <v>0</v>
      </c>
      <c r="J118" s="3"/>
      <c r="K118" s="2"/>
      <c r="L118" s="2"/>
      <c r="M118" s="2"/>
    </row>
    <row r="119" spans="1:17" ht="14.1" customHeight="1" x14ac:dyDescent="0.2">
      <c r="A119" s="62">
        <f t="shared" si="10"/>
        <v>98</v>
      </c>
      <c r="B119" s="32" t="s">
        <v>37</v>
      </c>
      <c r="C119" s="31" t="s">
        <v>34</v>
      </c>
      <c r="D119" s="18"/>
      <c r="E119" s="26">
        <v>394</v>
      </c>
      <c r="F119" s="27"/>
      <c r="G119" s="28"/>
      <c r="H119" s="18"/>
      <c r="I119" s="29">
        <f t="shared" si="9"/>
        <v>0</v>
      </c>
      <c r="J119" s="3"/>
      <c r="K119" s="2"/>
      <c r="L119" s="2">
        <f>E119</f>
        <v>394</v>
      </c>
      <c r="M119" s="2"/>
    </row>
    <row r="120" spans="1:17" ht="14.1" customHeight="1" x14ac:dyDescent="0.2">
      <c r="A120" s="62">
        <f t="shared" si="10"/>
        <v>99</v>
      </c>
      <c r="B120" s="30" t="s">
        <v>62</v>
      </c>
      <c r="C120" s="31" t="s">
        <v>34</v>
      </c>
      <c r="D120" s="18"/>
      <c r="E120" s="26">
        <v>12901</v>
      </c>
      <c r="F120" s="27"/>
      <c r="G120" s="28"/>
      <c r="H120" s="18"/>
      <c r="I120" s="29">
        <f t="shared" si="9"/>
        <v>0</v>
      </c>
      <c r="J120" s="3"/>
      <c r="K120" s="2"/>
      <c r="L120" s="2"/>
      <c r="M120" s="2">
        <f>E120</f>
        <v>12901</v>
      </c>
    </row>
    <row r="121" spans="1:17" ht="14.1" customHeight="1" x14ac:dyDescent="0.2">
      <c r="A121" s="62">
        <f t="shared" si="10"/>
        <v>100</v>
      </c>
      <c r="B121" s="30" t="s">
        <v>59</v>
      </c>
      <c r="C121" s="31" t="s">
        <v>34</v>
      </c>
      <c r="D121" s="18"/>
      <c r="E121" s="26">
        <v>1376</v>
      </c>
      <c r="F121" s="27"/>
      <c r="G121" s="28"/>
      <c r="H121" s="18"/>
      <c r="I121" s="29">
        <f t="shared" si="9"/>
        <v>0</v>
      </c>
      <c r="J121" s="3"/>
      <c r="K121" s="2"/>
      <c r="L121" s="2"/>
      <c r="M121" s="2"/>
      <c r="N121">
        <f>E121</f>
        <v>1376</v>
      </c>
    </row>
    <row r="122" spans="1:17" ht="14.1" customHeight="1" x14ac:dyDescent="0.2">
      <c r="A122" s="62">
        <f t="shared" si="10"/>
        <v>101</v>
      </c>
      <c r="B122" s="30" t="s">
        <v>35</v>
      </c>
      <c r="C122" s="31" t="s">
        <v>34</v>
      </c>
      <c r="D122" s="18"/>
      <c r="E122" s="26">
        <v>1376</v>
      </c>
      <c r="F122" s="27"/>
      <c r="G122" s="28"/>
      <c r="H122" s="18"/>
      <c r="I122" s="29">
        <f t="shared" si="9"/>
        <v>0</v>
      </c>
      <c r="J122" s="3"/>
      <c r="K122" s="2"/>
      <c r="L122" s="2"/>
      <c r="M122" s="2"/>
      <c r="O122">
        <f>E122</f>
        <v>1376</v>
      </c>
    </row>
    <row r="123" spans="1:17" ht="14.1" customHeight="1" x14ac:dyDescent="0.2">
      <c r="A123" s="62">
        <f t="shared" si="10"/>
        <v>102</v>
      </c>
      <c r="B123" s="30" t="s">
        <v>55</v>
      </c>
      <c r="C123" s="31" t="s">
        <v>6</v>
      </c>
      <c r="D123" s="18"/>
      <c r="E123" s="26">
        <v>155</v>
      </c>
      <c r="F123" s="27"/>
      <c r="G123" s="28"/>
      <c r="H123" s="18"/>
      <c r="I123" s="29">
        <f t="shared" si="9"/>
        <v>0</v>
      </c>
      <c r="J123" s="3"/>
      <c r="K123" s="2"/>
      <c r="L123" s="2"/>
      <c r="M123" s="2"/>
      <c r="P123">
        <f>E123</f>
        <v>155</v>
      </c>
    </row>
    <row r="124" spans="1:17" ht="14.1" customHeight="1" x14ac:dyDescent="0.2">
      <c r="A124" s="62">
        <f t="shared" si="10"/>
        <v>103</v>
      </c>
      <c r="B124" s="30" t="s">
        <v>36</v>
      </c>
      <c r="C124" s="31" t="s">
        <v>6</v>
      </c>
      <c r="D124" s="18"/>
      <c r="E124" s="26">
        <v>36</v>
      </c>
      <c r="F124" s="27"/>
      <c r="G124" s="28"/>
      <c r="H124" s="18"/>
      <c r="I124" s="29">
        <f t="shared" si="9"/>
        <v>0</v>
      </c>
      <c r="J124" s="3"/>
      <c r="K124" s="2"/>
      <c r="L124" s="2"/>
      <c r="M124" s="2"/>
      <c r="Q124">
        <f>E124</f>
        <v>36</v>
      </c>
    </row>
    <row r="125" spans="1:17" ht="14.1" customHeight="1" x14ac:dyDescent="0.2">
      <c r="A125" s="62">
        <f t="shared" si="10"/>
        <v>104</v>
      </c>
      <c r="B125" s="33" t="s">
        <v>38</v>
      </c>
      <c r="C125" s="31" t="s">
        <v>40</v>
      </c>
      <c r="D125" s="18"/>
      <c r="E125" s="45">
        <v>3.4</v>
      </c>
      <c r="F125" s="27"/>
      <c r="G125" s="72"/>
      <c r="H125" s="18"/>
      <c r="I125" s="29">
        <f t="shared" si="9"/>
        <v>0</v>
      </c>
      <c r="J125" s="3"/>
      <c r="K125" s="2"/>
      <c r="L125" s="2"/>
      <c r="M125" s="2"/>
    </row>
    <row r="126" spans="1:17" ht="14.1" customHeight="1" x14ac:dyDescent="0.2">
      <c r="A126" s="62">
        <f t="shared" si="10"/>
        <v>105</v>
      </c>
      <c r="B126" s="33" t="s">
        <v>39</v>
      </c>
      <c r="C126" s="31" t="s">
        <v>34</v>
      </c>
      <c r="D126" s="18"/>
      <c r="E126" s="26">
        <v>150</v>
      </c>
      <c r="F126" s="27"/>
      <c r="G126" s="28"/>
      <c r="H126" s="18"/>
      <c r="I126" s="29">
        <f t="shared" si="9"/>
        <v>0</v>
      </c>
      <c r="J126" s="3"/>
      <c r="K126" s="2"/>
      <c r="L126" s="2"/>
      <c r="M126" s="2"/>
    </row>
    <row r="127" spans="1:17" ht="14.1" customHeight="1" x14ac:dyDescent="0.2">
      <c r="A127" s="62">
        <f t="shared" si="10"/>
        <v>106</v>
      </c>
      <c r="B127" s="30" t="s">
        <v>42</v>
      </c>
      <c r="C127" s="31" t="s">
        <v>7</v>
      </c>
      <c r="D127" s="18"/>
      <c r="E127" s="26">
        <v>100</v>
      </c>
      <c r="F127" s="27"/>
      <c r="G127" s="28"/>
      <c r="H127" s="18"/>
      <c r="I127" s="29">
        <f t="shared" si="9"/>
        <v>0</v>
      </c>
      <c r="J127" s="3"/>
      <c r="K127" s="2"/>
      <c r="L127" s="2"/>
      <c r="M127" s="2"/>
    </row>
    <row r="128" spans="1:17" ht="14.1" customHeight="1" x14ac:dyDescent="0.2">
      <c r="A128" s="62">
        <f t="shared" si="10"/>
        <v>107</v>
      </c>
      <c r="B128" s="30" t="s">
        <v>44</v>
      </c>
      <c r="C128" s="25" t="s">
        <v>4</v>
      </c>
      <c r="D128" s="18"/>
      <c r="E128" s="26">
        <v>1</v>
      </c>
      <c r="F128" s="27"/>
      <c r="G128" s="28"/>
      <c r="H128" s="18"/>
      <c r="I128" s="29">
        <f t="shared" si="9"/>
        <v>0</v>
      </c>
      <c r="J128" s="3"/>
      <c r="K128" s="2"/>
      <c r="L128" s="2"/>
      <c r="M128" s="2"/>
    </row>
    <row r="129" spans="1:13" ht="14.1" customHeight="1" x14ac:dyDescent="0.2">
      <c r="A129" s="62">
        <f t="shared" si="10"/>
        <v>108</v>
      </c>
      <c r="B129" s="24" t="s">
        <v>45</v>
      </c>
      <c r="C129" s="31" t="s">
        <v>7</v>
      </c>
      <c r="D129" s="18"/>
      <c r="E129" s="26">
        <v>10442</v>
      </c>
      <c r="F129" s="27"/>
      <c r="G129" s="28"/>
      <c r="H129" s="18"/>
      <c r="I129" s="29">
        <f t="shared" si="9"/>
        <v>0</v>
      </c>
      <c r="J129" s="3"/>
      <c r="K129" s="2"/>
      <c r="L129" s="2"/>
      <c r="M129" s="2"/>
    </row>
    <row r="130" spans="1:13" ht="14.1" customHeight="1" x14ac:dyDescent="0.2">
      <c r="A130" s="62">
        <f t="shared" si="10"/>
        <v>109</v>
      </c>
      <c r="B130" s="24" t="s">
        <v>47</v>
      </c>
      <c r="C130" s="31" t="s">
        <v>7</v>
      </c>
      <c r="D130" s="18"/>
      <c r="E130" s="26">
        <v>10442</v>
      </c>
      <c r="F130" s="27"/>
      <c r="G130" s="28"/>
      <c r="H130" s="18"/>
      <c r="I130" s="29">
        <f t="shared" si="9"/>
        <v>0</v>
      </c>
      <c r="J130" s="3"/>
      <c r="K130" s="2"/>
      <c r="L130" s="2"/>
      <c r="M130" s="2"/>
    </row>
    <row r="131" spans="1:13" ht="14.1" customHeight="1" x14ac:dyDescent="0.2">
      <c r="A131" s="62">
        <f t="shared" si="10"/>
        <v>110</v>
      </c>
      <c r="B131" s="32" t="s">
        <v>9</v>
      </c>
      <c r="C131" s="25" t="s">
        <v>4</v>
      </c>
      <c r="D131" s="18"/>
      <c r="E131" s="26">
        <v>1</v>
      </c>
      <c r="F131" s="27"/>
      <c r="G131" s="28"/>
      <c r="H131" s="18"/>
      <c r="I131" s="29">
        <f t="shared" si="9"/>
        <v>0</v>
      </c>
      <c r="J131" s="3"/>
      <c r="K131" s="2"/>
      <c r="L131" s="2"/>
      <c r="M131" s="2"/>
    </row>
    <row r="132" spans="1:13" ht="14.1" customHeight="1" x14ac:dyDescent="0.2">
      <c r="A132" s="18"/>
      <c r="B132" s="32"/>
      <c r="C132" s="48"/>
      <c r="D132" s="36"/>
      <c r="E132" s="77" t="s">
        <v>52</v>
      </c>
      <c r="F132" s="77"/>
      <c r="G132" s="77"/>
      <c r="H132" s="70"/>
      <c r="I132" s="71">
        <f>SUM(I111:I131)</f>
        <v>0</v>
      </c>
      <c r="J132" s="3"/>
      <c r="K132" s="2"/>
      <c r="L132" s="2"/>
      <c r="M132" s="2"/>
    </row>
    <row r="133" spans="1:13" ht="14.1" customHeight="1" x14ac:dyDescent="0.2">
      <c r="A133" s="75" t="s">
        <v>74</v>
      </c>
      <c r="B133" s="75"/>
      <c r="C133" s="75"/>
      <c r="D133" s="75"/>
      <c r="E133" s="75"/>
      <c r="F133" s="75"/>
      <c r="G133" s="75"/>
      <c r="H133" s="75"/>
      <c r="I133" s="76"/>
      <c r="J133" s="3"/>
      <c r="K133" s="2"/>
      <c r="L133" s="2"/>
      <c r="M133" s="2"/>
    </row>
    <row r="134" spans="1:13" ht="14.1" customHeight="1" x14ac:dyDescent="0.2">
      <c r="A134" s="63">
        <f>A131+1</f>
        <v>111</v>
      </c>
      <c r="B134" s="32" t="s">
        <v>21</v>
      </c>
      <c r="C134" s="25" t="s">
        <v>4</v>
      </c>
      <c r="D134" s="18"/>
      <c r="E134" s="26">
        <v>1</v>
      </c>
      <c r="F134" s="27"/>
      <c r="G134" s="28"/>
      <c r="H134" s="18"/>
      <c r="I134" s="29">
        <f t="shared" ref="I134:I160" si="11">E134*G134</f>
        <v>0</v>
      </c>
      <c r="J134" s="3"/>
      <c r="K134" s="2"/>
      <c r="L134" s="2"/>
      <c r="M134" s="2"/>
    </row>
    <row r="135" spans="1:13" ht="14.1" customHeight="1" x14ac:dyDescent="0.2">
      <c r="A135" s="62">
        <f>A134+1</f>
        <v>112</v>
      </c>
      <c r="B135" s="32" t="s">
        <v>69</v>
      </c>
      <c r="C135" s="25" t="s">
        <v>5</v>
      </c>
      <c r="D135" s="18"/>
      <c r="E135" s="26">
        <v>6</v>
      </c>
      <c r="F135" s="27"/>
      <c r="G135" s="28"/>
      <c r="H135" s="18"/>
      <c r="I135" s="29">
        <f t="shared" si="11"/>
        <v>0</v>
      </c>
      <c r="J135" s="3"/>
      <c r="K135" s="2"/>
      <c r="L135" s="2"/>
      <c r="M135" s="2"/>
    </row>
    <row r="136" spans="1:13" ht="14.1" customHeight="1" x14ac:dyDescent="0.2">
      <c r="A136" s="62">
        <f t="shared" ref="A136:A160" si="12">A135+1</f>
        <v>113</v>
      </c>
      <c r="B136" s="32" t="s">
        <v>8</v>
      </c>
      <c r="C136" s="25" t="s">
        <v>23</v>
      </c>
      <c r="D136" s="18"/>
      <c r="E136" s="26">
        <v>7</v>
      </c>
      <c r="F136" s="27"/>
      <c r="G136" s="28"/>
      <c r="H136" s="18"/>
      <c r="I136" s="29">
        <f t="shared" si="11"/>
        <v>0</v>
      </c>
      <c r="J136" s="3"/>
      <c r="K136" s="2"/>
      <c r="L136" s="2"/>
      <c r="M136" s="2"/>
    </row>
    <row r="137" spans="1:13" ht="14.1" customHeight="1" x14ac:dyDescent="0.2">
      <c r="A137" s="62">
        <f t="shared" si="12"/>
        <v>114</v>
      </c>
      <c r="B137" s="24" t="s">
        <v>22</v>
      </c>
      <c r="C137" s="25" t="s">
        <v>23</v>
      </c>
      <c r="D137" s="18"/>
      <c r="E137" s="26">
        <v>87</v>
      </c>
      <c r="F137" s="27"/>
      <c r="G137" s="28"/>
      <c r="H137" s="18"/>
      <c r="I137" s="29">
        <f t="shared" si="11"/>
        <v>0</v>
      </c>
      <c r="J137" s="3"/>
      <c r="K137" s="2"/>
      <c r="L137" s="2"/>
      <c r="M137" s="2"/>
    </row>
    <row r="138" spans="1:13" ht="14.1" customHeight="1" x14ac:dyDescent="0.2">
      <c r="A138" s="62">
        <f t="shared" si="12"/>
        <v>115</v>
      </c>
      <c r="B138" s="24" t="s">
        <v>51</v>
      </c>
      <c r="C138" s="25" t="s">
        <v>23</v>
      </c>
      <c r="D138" s="18"/>
      <c r="E138" s="26">
        <v>3</v>
      </c>
      <c r="F138" s="27"/>
      <c r="G138" s="28"/>
      <c r="H138" s="18"/>
      <c r="I138" s="29">
        <f t="shared" si="11"/>
        <v>0</v>
      </c>
      <c r="J138" s="3"/>
      <c r="K138" s="2"/>
      <c r="L138" s="2"/>
      <c r="M138" s="2"/>
    </row>
    <row r="139" spans="1:13" ht="14.1" customHeight="1" x14ac:dyDescent="0.2">
      <c r="A139" s="62">
        <f t="shared" si="12"/>
        <v>116</v>
      </c>
      <c r="B139" s="30" t="s">
        <v>26</v>
      </c>
      <c r="C139" s="31" t="s">
        <v>7</v>
      </c>
      <c r="D139" s="18"/>
      <c r="E139" s="26">
        <v>6</v>
      </c>
      <c r="F139" s="27"/>
      <c r="G139" s="28"/>
      <c r="H139" s="18"/>
      <c r="I139" s="29">
        <f t="shared" si="11"/>
        <v>0</v>
      </c>
      <c r="J139" s="3"/>
      <c r="K139" s="2"/>
      <c r="L139" s="2"/>
      <c r="M139" s="2"/>
    </row>
    <row r="140" spans="1:13" ht="14.1" customHeight="1" x14ac:dyDescent="0.2">
      <c r="A140" s="62">
        <f t="shared" si="12"/>
        <v>117</v>
      </c>
      <c r="B140" s="30" t="s">
        <v>28</v>
      </c>
      <c r="C140" s="31" t="s">
        <v>7</v>
      </c>
      <c r="D140" s="18"/>
      <c r="E140" s="26">
        <v>60</v>
      </c>
      <c r="F140" s="27"/>
      <c r="G140" s="28"/>
      <c r="H140" s="18"/>
      <c r="I140" s="29">
        <f t="shared" si="11"/>
        <v>0</v>
      </c>
      <c r="J140" s="3"/>
      <c r="K140" s="2"/>
      <c r="L140" s="2"/>
      <c r="M140" s="2"/>
    </row>
    <row r="141" spans="1:13" ht="14.1" customHeight="1" x14ac:dyDescent="0.2">
      <c r="A141" s="62">
        <f t="shared" si="12"/>
        <v>118</v>
      </c>
      <c r="B141" s="30" t="s">
        <v>29</v>
      </c>
      <c r="C141" s="31" t="s">
        <v>7</v>
      </c>
      <c r="D141" s="18"/>
      <c r="E141" s="26">
        <v>28</v>
      </c>
      <c r="F141" s="27"/>
      <c r="G141" s="28"/>
      <c r="H141" s="18"/>
      <c r="I141" s="29">
        <f t="shared" si="11"/>
        <v>0</v>
      </c>
      <c r="J141" s="3"/>
      <c r="K141" s="2"/>
      <c r="L141" s="2"/>
      <c r="M141" s="2"/>
    </row>
    <row r="142" spans="1:13" ht="14.1" customHeight="1" x14ac:dyDescent="0.2">
      <c r="A142" s="62">
        <f t="shared" si="12"/>
        <v>119</v>
      </c>
      <c r="B142" s="30" t="s">
        <v>31</v>
      </c>
      <c r="C142" s="31" t="s">
        <v>5</v>
      </c>
      <c r="D142" s="18"/>
      <c r="E142" s="26">
        <v>6</v>
      </c>
      <c r="F142" s="27"/>
      <c r="G142" s="28"/>
      <c r="H142" s="18"/>
      <c r="I142" s="29">
        <f t="shared" si="11"/>
        <v>0</v>
      </c>
      <c r="J142" s="3"/>
      <c r="K142" s="2"/>
      <c r="L142" s="2"/>
      <c r="M142" s="2"/>
    </row>
    <row r="143" spans="1:13" ht="14.1" customHeight="1" x14ac:dyDescent="0.2">
      <c r="A143" s="62">
        <f t="shared" si="12"/>
        <v>120</v>
      </c>
      <c r="B143" s="30" t="s">
        <v>32</v>
      </c>
      <c r="C143" s="31" t="s">
        <v>5</v>
      </c>
      <c r="D143" s="18"/>
      <c r="E143" s="26">
        <v>3</v>
      </c>
      <c r="F143" s="27"/>
      <c r="G143" s="28"/>
      <c r="H143" s="18"/>
      <c r="I143" s="29">
        <f t="shared" si="11"/>
        <v>0</v>
      </c>
      <c r="J143" s="3"/>
      <c r="K143" s="2"/>
      <c r="L143" s="2"/>
      <c r="M143" s="2"/>
    </row>
    <row r="144" spans="1:13" ht="14.1" customHeight="1" x14ac:dyDescent="0.2">
      <c r="A144" s="62">
        <f t="shared" si="12"/>
        <v>121</v>
      </c>
      <c r="B144" s="30" t="s">
        <v>33</v>
      </c>
      <c r="C144" s="31" t="s">
        <v>5</v>
      </c>
      <c r="D144" s="18"/>
      <c r="E144" s="26">
        <v>6</v>
      </c>
      <c r="F144" s="27"/>
      <c r="G144" s="28"/>
      <c r="H144" s="18"/>
      <c r="I144" s="29">
        <f t="shared" si="11"/>
        <v>0</v>
      </c>
      <c r="J144" s="3"/>
      <c r="K144" s="2"/>
      <c r="L144" s="2"/>
      <c r="M144" s="2"/>
    </row>
    <row r="145" spans="1:17" ht="14.1" customHeight="1" x14ac:dyDescent="0.2">
      <c r="A145" s="62">
        <f t="shared" si="12"/>
        <v>122</v>
      </c>
      <c r="B145" s="32" t="s">
        <v>37</v>
      </c>
      <c r="C145" s="31" t="s">
        <v>34</v>
      </c>
      <c r="D145" s="18"/>
      <c r="E145" s="26">
        <f>63+1045+258</f>
        <v>1366</v>
      </c>
      <c r="F145" s="27"/>
      <c r="G145" s="28"/>
      <c r="H145" s="18"/>
      <c r="I145" s="29">
        <f t="shared" si="11"/>
        <v>0</v>
      </c>
      <c r="J145" s="3"/>
      <c r="K145" s="2"/>
      <c r="L145" s="2">
        <f>E145</f>
        <v>1366</v>
      </c>
      <c r="M145" s="2"/>
    </row>
    <row r="146" spans="1:17" ht="14.1" customHeight="1" x14ac:dyDescent="0.2">
      <c r="A146" s="62">
        <f t="shared" si="12"/>
        <v>123</v>
      </c>
      <c r="B146" s="30" t="s">
        <v>62</v>
      </c>
      <c r="C146" s="31" t="s">
        <v>34</v>
      </c>
      <c r="D146" s="18"/>
      <c r="E146" s="26">
        <f>13285+14191+13544+13150</f>
        <v>54170</v>
      </c>
      <c r="F146" s="27"/>
      <c r="G146" s="28"/>
      <c r="H146" s="18"/>
      <c r="I146" s="29">
        <f t="shared" si="11"/>
        <v>0</v>
      </c>
      <c r="J146" s="3"/>
      <c r="K146" s="2"/>
      <c r="L146" s="2"/>
      <c r="M146" s="2">
        <f>E146</f>
        <v>54170</v>
      </c>
    </row>
    <row r="147" spans="1:17" ht="14.1" customHeight="1" x14ac:dyDescent="0.2">
      <c r="A147" s="62">
        <f t="shared" si="12"/>
        <v>124</v>
      </c>
      <c r="B147" s="30" t="s">
        <v>61</v>
      </c>
      <c r="C147" s="31" t="s">
        <v>34</v>
      </c>
      <c r="D147" s="18"/>
      <c r="E147" s="26">
        <f>35+54</f>
        <v>89</v>
      </c>
      <c r="F147" s="27"/>
      <c r="G147" s="28"/>
      <c r="H147" s="18"/>
      <c r="I147" s="29">
        <f t="shared" si="11"/>
        <v>0</v>
      </c>
      <c r="J147" s="3"/>
      <c r="K147" s="2"/>
      <c r="L147" s="2"/>
      <c r="M147" s="2"/>
    </row>
    <row r="148" spans="1:17" ht="14.1" customHeight="1" x14ac:dyDescent="0.2">
      <c r="A148" s="62">
        <f t="shared" si="12"/>
        <v>125</v>
      </c>
      <c r="B148" s="30" t="s">
        <v>59</v>
      </c>
      <c r="C148" s="31" t="s">
        <v>34</v>
      </c>
      <c r="D148" s="18"/>
      <c r="E148" s="26">
        <f>1691+917+3064+4736</f>
        <v>10408</v>
      </c>
      <c r="F148" s="27"/>
      <c r="G148" s="28"/>
      <c r="H148" s="18"/>
      <c r="I148" s="29">
        <f t="shared" si="11"/>
        <v>0</v>
      </c>
      <c r="J148" s="3"/>
      <c r="K148" s="2"/>
      <c r="L148" s="2"/>
      <c r="M148" s="2"/>
      <c r="N148">
        <f>E148</f>
        <v>10408</v>
      </c>
    </row>
    <row r="149" spans="1:17" ht="14.1" customHeight="1" x14ac:dyDescent="0.2">
      <c r="A149" s="62">
        <f t="shared" si="12"/>
        <v>126</v>
      </c>
      <c r="B149" s="30" t="s">
        <v>35</v>
      </c>
      <c r="C149" s="31" t="s">
        <v>34</v>
      </c>
      <c r="D149" s="18"/>
      <c r="E149" s="26">
        <v>10408</v>
      </c>
      <c r="F149" s="27"/>
      <c r="G149" s="28"/>
      <c r="H149" s="18"/>
      <c r="I149" s="29">
        <f t="shared" si="11"/>
        <v>0</v>
      </c>
      <c r="J149" s="3"/>
      <c r="K149" s="2"/>
      <c r="L149" s="2"/>
      <c r="M149" s="2"/>
      <c r="O149">
        <f>E149</f>
        <v>10408</v>
      </c>
    </row>
    <row r="150" spans="1:17" ht="14.1" customHeight="1" x14ac:dyDescent="0.2">
      <c r="A150" s="62">
        <f t="shared" si="12"/>
        <v>127</v>
      </c>
      <c r="B150" s="30" t="s">
        <v>55</v>
      </c>
      <c r="C150" s="31" t="s">
        <v>6</v>
      </c>
      <c r="D150" s="18"/>
      <c r="E150" s="26">
        <f>130+128+135+133</f>
        <v>526</v>
      </c>
      <c r="F150" s="27"/>
      <c r="G150" s="28"/>
      <c r="H150" s="18"/>
      <c r="I150" s="29">
        <f t="shared" si="11"/>
        <v>0</v>
      </c>
      <c r="J150" s="3"/>
      <c r="K150" s="2"/>
      <c r="L150" s="2"/>
      <c r="M150" s="2"/>
      <c r="P150">
        <f>E150</f>
        <v>526</v>
      </c>
    </row>
    <row r="151" spans="1:17" ht="14.1" customHeight="1" x14ac:dyDescent="0.2">
      <c r="A151" s="62">
        <f t="shared" si="12"/>
        <v>128</v>
      </c>
      <c r="B151" s="30" t="s">
        <v>36</v>
      </c>
      <c r="C151" s="31" t="s">
        <v>6</v>
      </c>
      <c r="D151" s="18"/>
      <c r="E151" s="26">
        <f>28+18+23+52</f>
        <v>121</v>
      </c>
      <c r="F151" s="27"/>
      <c r="G151" s="28"/>
      <c r="H151" s="18"/>
      <c r="I151" s="29">
        <f t="shared" si="11"/>
        <v>0</v>
      </c>
      <c r="J151" s="3"/>
      <c r="K151" s="2"/>
      <c r="L151" s="2"/>
      <c r="M151" s="2"/>
      <c r="Q151">
        <f>E151</f>
        <v>121</v>
      </c>
    </row>
    <row r="152" spans="1:17" ht="14.1" customHeight="1" x14ac:dyDescent="0.2">
      <c r="A152" s="62">
        <f t="shared" si="12"/>
        <v>129</v>
      </c>
      <c r="B152" s="33" t="s">
        <v>38</v>
      </c>
      <c r="C152" s="31" t="s">
        <v>40</v>
      </c>
      <c r="D152" s="18"/>
      <c r="E152" s="45">
        <v>4.0999999999999996</v>
      </c>
      <c r="F152" s="27"/>
      <c r="G152" s="72"/>
      <c r="H152" s="18"/>
      <c r="I152" s="29">
        <f t="shared" si="11"/>
        <v>0</v>
      </c>
      <c r="J152" s="3"/>
      <c r="K152" s="2"/>
      <c r="L152" s="2"/>
      <c r="M152" s="2"/>
    </row>
    <row r="153" spans="1:17" ht="14.1" customHeight="1" x14ac:dyDescent="0.2">
      <c r="A153" s="62">
        <f t="shared" si="12"/>
        <v>130</v>
      </c>
      <c r="B153" s="33" t="s">
        <v>39</v>
      </c>
      <c r="C153" s="31" t="s">
        <v>34</v>
      </c>
      <c r="D153" s="18"/>
      <c r="E153" s="26">
        <v>180</v>
      </c>
      <c r="F153" s="27"/>
      <c r="G153" s="28"/>
      <c r="H153" s="18"/>
      <c r="I153" s="29">
        <f t="shared" si="11"/>
        <v>0</v>
      </c>
      <c r="J153" s="3"/>
      <c r="K153" s="2"/>
      <c r="L153" s="2"/>
      <c r="M153" s="2"/>
    </row>
    <row r="154" spans="1:17" ht="14.1" customHeight="1" x14ac:dyDescent="0.2">
      <c r="A154" s="62">
        <f t="shared" si="12"/>
        <v>131</v>
      </c>
      <c r="B154" s="33" t="s">
        <v>43</v>
      </c>
      <c r="C154" s="25" t="s">
        <v>23</v>
      </c>
      <c r="D154" s="18"/>
      <c r="E154" s="26">
        <v>25</v>
      </c>
      <c r="F154" s="27"/>
      <c r="G154" s="28"/>
      <c r="H154" s="18"/>
      <c r="I154" s="29">
        <f t="shared" si="11"/>
        <v>0</v>
      </c>
      <c r="J154" s="3"/>
      <c r="K154" s="2"/>
      <c r="L154" s="2"/>
      <c r="M154" s="2"/>
    </row>
    <row r="155" spans="1:17" ht="14.1" customHeight="1" x14ac:dyDescent="0.2">
      <c r="A155" s="62">
        <f t="shared" si="12"/>
        <v>132</v>
      </c>
      <c r="B155" s="30" t="s">
        <v>42</v>
      </c>
      <c r="C155" s="31" t="s">
        <v>7</v>
      </c>
      <c r="D155" s="18"/>
      <c r="E155" s="26">
        <v>160</v>
      </c>
      <c r="F155" s="27"/>
      <c r="G155" s="28"/>
      <c r="H155" s="18"/>
      <c r="I155" s="29">
        <f t="shared" si="11"/>
        <v>0</v>
      </c>
      <c r="J155" s="3"/>
      <c r="K155" s="2"/>
      <c r="L155" s="2"/>
      <c r="M155" s="2"/>
    </row>
    <row r="156" spans="1:17" ht="14.1" customHeight="1" x14ac:dyDescent="0.2">
      <c r="A156" s="62">
        <f t="shared" si="12"/>
        <v>133</v>
      </c>
      <c r="B156" s="30" t="s">
        <v>81</v>
      </c>
      <c r="C156" s="31" t="s">
        <v>7</v>
      </c>
      <c r="D156" s="18"/>
      <c r="E156" s="26">
        <v>120</v>
      </c>
      <c r="F156" s="27"/>
      <c r="G156" s="28"/>
      <c r="H156" s="18"/>
      <c r="I156" s="29">
        <f t="shared" si="11"/>
        <v>0</v>
      </c>
      <c r="J156" s="3"/>
      <c r="K156" s="2"/>
      <c r="L156" s="2"/>
      <c r="M156" s="2"/>
    </row>
    <row r="157" spans="1:17" ht="14.1" customHeight="1" x14ac:dyDescent="0.2">
      <c r="A157" s="62">
        <f t="shared" si="12"/>
        <v>134</v>
      </c>
      <c r="B157" s="30" t="s">
        <v>44</v>
      </c>
      <c r="C157" s="25" t="s">
        <v>4</v>
      </c>
      <c r="D157" s="18"/>
      <c r="E157" s="26">
        <v>1</v>
      </c>
      <c r="F157" s="27"/>
      <c r="G157" s="28"/>
      <c r="H157" s="18"/>
      <c r="I157" s="29">
        <f t="shared" si="11"/>
        <v>0</v>
      </c>
      <c r="J157" s="3"/>
      <c r="K157" s="2"/>
      <c r="L157" s="2"/>
      <c r="M157" s="2"/>
    </row>
    <row r="158" spans="1:17" ht="14.1" customHeight="1" x14ac:dyDescent="0.2">
      <c r="A158" s="62">
        <f t="shared" si="12"/>
        <v>135</v>
      </c>
      <c r="B158" s="24" t="s">
        <v>45</v>
      </c>
      <c r="C158" s="31" t="s">
        <v>7</v>
      </c>
      <c r="D158" s="18"/>
      <c r="E158" s="26">
        <f>10444+10318+10402+10448</f>
        <v>41612</v>
      </c>
      <c r="F158" s="27"/>
      <c r="G158" s="28"/>
      <c r="H158" s="18"/>
      <c r="I158" s="29">
        <f t="shared" si="11"/>
        <v>0</v>
      </c>
      <c r="J158" s="3"/>
      <c r="K158" s="2"/>
      <c r="L158" s="2"/>
      <c r="M158" s="2"/>
    </row>
    <row r="159" spans="1:17" ht="14.1" customHeight="1" x14ac:dyDescent="0.2">
      <c r="A159" s="62">
        <f t="shared" si="12"/>
        <v>136</v>
      </c>
      <c r="B159" s="24" t="s">
        <v>47</v>
      </c>
      <c r="C159" s="31" t="s">
        <v>7</v>
      </c>
      <c r="D159" s="18"/>
      <c r="E159" s="26">
        <v>41612</v>
      </c>
      <c r="F159" s="27"/>
      <c r="G159" s="28"/>
      <c r="H159" s="18"/>
      <c r="I159" s="29">
        <f t="shared" si="11"/>
        <v>0</v>
      </c>
      <c r="J159" s="3"/>
      <c r="K159" s="2"/>
      <c r="L159" s="2"/>
      <c r="M159" s="2"/>
    </row>
    <row r="160" spans="1:17" ht="14.1" customHeight="1" x14ac:dyDescent="0.2">
      <c r="A160" s="62">
        <f t="shared" si="12"/>
        <v>137</v>
      </c>
      <c r="B160" s="32" t="s">
        <v>9</v>
      </c>
      <c r="C160" s="25" t="s">
        <v>4</v>
      </c>
      <c r="D160" s="18"/>
      <c r="E160" s="26">
        <v>1</v>
      </c>
      <c r="F160" s="27"/>
      <c r="G160" s="28"/>
      <c r="H160" s="18"/>
      <c r="I160" s="29">
        <f t="shared" si="11"/>
        <v>0</v>
      </c>
      <c r="J160" s="3"/>
      <c r="K160" s="2"/>
      <c r="L160" s="2"/>
      <c r="M160" s="2"/>
    </row>
    <row r="161" spans="1:17" ht="14.1" customHeight="1" x14ac:dyDescent="0.2">
      <c r="A161" s="18"/>
      <c r="B161" s="32"/>
      <c r="C161" s="48"/>
      <c r="D161" s="36"/>
      <c r="E161" s="77" t="s">
        <v>52</v>
      </c>
      <c r="F161" s="77"/>
      <c r="G161" s="77"/>
      <c r="H161" s="70"/>
      <c r="I161" s="71">
        <f>SUM(I134:I160)</f>
        <v>0</v>
      </c>
      <c r="J161" s="3"/>
      <c r="K161" s="2"/>
      <c r="L161" s="2"/>
      <c r="M161" s="2"/>
    </row>
    <row r="162" spans="1:17" ht="14.1" customHeight="1" x14ac:dyDescent="0.2">
      <c r="A162" s="75" t="s">
        <v>75</v>
      </c>
      <c r="B162" s="75"/>
      <c r="C162" s="75"/>
      <c r="D162" s="75"/>
      <c r="E162" s="75"/>
      <c r="F162" s="75"/>
      <c r="G162" s="75"/>
      <c r="H162" s="75"/>
      <c r="I162" s="76"/>
      <c r="J162" s="3"/>
      <c r="K162" s="2"/>
      <c r="L162" s="2"/>
      <c r="M162" s="2"/>
    </row>
    <row r="163" spans="1:17" ht="14.1" customHeight="1" x14ac:dyDescent="0.2">
      <c r="A163" s="62">
        <f>A160+1</f>
        <v>138</v>
      </c>
      <c r="B163" s="30" t="s">
        <v>33</v>
      </c>
      <c r="C163" s="31" t="s">
        <v>5</v>
      </c>
      <c r="D163" s="18"/>
      <c r="E163" s="26">
        <v>4</v>
      </c>
      <c r="F163" s="27"/>
      <c r="G163" s="28"/>
      <c r="H163" s="18"/>
      <c r="I163" s="29">
        <f t="shared" ref="I163:I174" si="13">E163*G163</f>
        <v>0</v>
      </c>
      <c r="J163" s="3"/>
      <c r="K163" s="2"/>
      <c r="L163" s="2"/>
      <c r="M163" s="2"/>
    </row>
    <row r="164" spans="1:17" ht="14.1" customHeight="1" x14ac:dyDescent="0.2">
      <c r="A164" s="62">
        <f>A163+1</f>
        <v>139</v>
      </c>
      <c r="B164" s="32" t="s">
        <v>37</v>
      </c>
      <c r="C164" s="31" t="s">
        <v>34</v>
      </c>
      <c r="D164" s="18"/>
      <c r="E164" s="26">
        <v>650</v>
      </c>
      <c r="F164" s="27"/>
      <c r="G164" s="28"/>
      <c r="H164" s="18"/>
      <c r="I164" s="29">
        <f t="shared" si="13"/>
        <v>0</v>
      </c>
      <c r="J164" s="3"/>
      <c r="K164" s="2"/>
      <c r="L164" s="2">
        <f>E164</f>
        <v>650</v>
      </c>
      <c r="M164" s="2"/>
    </row>
    <row r="165" spans="1:17" ht="14.1" customHeight="1" x14ac:dyDescent="0.2">
      <c r="A165" s="62">
        <f t="shared" ref="A165:A174" si="14">A164+1</f>
        <v>140</v>
      </c>
      <c r="B165" s="30" t="s">
        <v>62</v>
      </c>
      <c r="C165" s="31" t="s">
        <v>34</v>
      </c>
      <c r="D165" s="18"/>
      <c r="E165" s="26">
        <v>12916</v>
      </c>
      <c r="F165" s="27"/>
      <c r="G165" s="28"/>
      <c r="H165" s="18"/>
      <c r="I165" s="29">
        <f t="shared" si="13"/>
        <v>0</v>
      </c>
      <c r="J165" s="3"/>
      <c r="K165" s="2"/>
      <c r="L165" s="2"/>
      <c r="M165" s="2">
        <f>E165</f>
        <v>12916</v>
      </c>
    </row>
    <row r="166" spans="1:17" ht="14.1" customHeight="1" x14ac:dyDescent="0.2">
      <c r="A166" s="62">
        <f t="shared" si="14"/>
        <v>141</v>
      </c>
      <c r="B166" s="30" t="s">
        <v>59</v>
      </c>
      <c r="C166" s="31" t="s">
        <v>34</v>
      </c>
      <c r="D166" s="18"/>
      <c r="E166" s="26">
        <v>1448</v>
      </c>
      <c r="F166" s="27"/>
      <c r="G166" s="28"/>
      <c r="H166" s="18"/>
      <c r="I166" s="29">
        <f t="shared" si="13"/>
        <v>0</v>
      </c>
      <c r="J166" s="3"/>
      <c r="K166" s="2"/>
      <c r="L166" s="2"/>
      <c r="M166" s="2"/>
      <c r="N166">
        <f>E166</f>
        <v>1448</v>
      </c>
    </row>
    <row r="167" spans="1:17" ht="14.1" customHeight="1" x14ac:dyDescent="0.2">
      <c r="A167" s="62">
        <f t="shared" si="14"/>
        <v>142</v>
      </c>
      <c r="B167" s="30" t="s">
        <v>35</v>
      </c>
      <c r="C167" s="31" t="s">
        <v>34</v>
      </c>
      <c r="D167" s="18"/>
      <c r="E167" s="26">
        <v>1448</v>
      </c>
      <c r="F167" s="27"/>
      <c r="G167" s="28"/>
      <c r="H167" s="18"/>
      <c r="I167" s="29">
        <f t="shared" si="13"/>
        <v>0</v>
      </c>
      <c r="J167" s="3"/>
      <c r="K167" s="2"/>
      <c r="L167" s="2"/>
      <c r="M167" s="2"/>
      <c r="O167">
        <f>E167</f>
        <v>1448</v>
      </c>
    </row>
    <row r="168" spans="1:17" ht="14.1" customHeight="1" x14ac:dyDescent="0.2">
      <c r="A168" s="62">
        <f t="shared" si="14"/>
        <v>143</v>
      </c>
      <c r="B168" s="30" t="s">
        <v>55</v>
      </c>
      <c r="C168" s="31" t="s">
        <v>6</v>
      </c>
      <c r="D168" s="18"/>
      <c r="E168" s="26">
        <v>130</v>
      </c>
      <c r="F168" s="27"/>
      <c r="G168" s="28"/>
      <c r="H168" s="18"/>
      <c r="I168" s="29">
        <f t="shared" si="13"/>
        <v>0</v>
      </c>
      <c r="J168" s="3"/>
      <c r="K168" s="2"/>
      <c r="L168" s="2"/>
      <c r="M168" s="2"/>
      <c r="P168">
        <f>E168</f>
        <v>130</v>
      </c>
    </row>
    <row r="169" spans="1:17" ht="14.1" customHeight="1" x14ac:dyDescent="0.2">
      <c r="A169" s="62">
        <f t="shared" si="14"/>
        <v>144</v>
      </c>
      <c r="B169" s="30" t="s">
        <v>36</v>
      </c>
      <c r="C169" s="31" t="s">
        <v>6</v>
      </c>
      <c r="D169" s="18"/>
      <c r="E169" s="26">
        <v>12</v>
      </c>
      <c r="F169" s="27"/>
      <c r="G169" s="28"/>
      <c r="H169" s="18"/>
      <c r="I169" s="29">
        <f t="shared" si="13"/>
        <v>0</v>
      </c>
      <c r="J169" s="3"/>
      <c r="K169" s="2"/>
      <c r="L169" s="2"/>
      <c r="M169" s="2"/>
      <c r="Q169">
        <f>E169</f>
        <v>12</v>
      </c>
    </row>
    <row r="170" spans="1:17" ht="14.1" customHeight="1" x14ac:dyDescent="0.2">
      <c r="A170" s="62">
        <f t="shared" si="14"/>
        <v>145</v>
      </c>
      <c r="B170" s="24" t="s">
        <v>45</v>
      </c>
      <c r="C170" s="31" t="s">
        <v>7</v>
      </c>
      <c r="D170" s="18"/>
      <c r="E170" s="26">
        <v>10360</v>
      </c>
      <c r="F170" s="27"/>
      <c r="G170" s="28"/>
      <c r="H170" s="18"/>
      <c r="I170" s="29">
        <f t="shared" si="13"/>
        <v>0</v>
      </c>
      <c r="J170" s="3"/>
      <c r="K170" s="2"/>
      <c r="L170" s="2"/>
      <c r="M170" s="2"/>
    </row>
    <row r="171" spans="1:17" ht="14.1" customHeight="1" x14ac:dyDescent="0.2">
      <c r="A171" s="62">
        <f t="shared" si="14"/>
        <v>146</v>
      </c>
      <c r="B171" s="24" t="s">
        <v>46</v>
      </c>
      <c r="C171" s="31" t="s">
        <v>7</v>
      </c>
      <c r="D171" s="18"/>
      <c r="E171" s="26">
        <v>144</v>
      </c>
      <c r="F171" s="27"/>
      <c r="G171" s="28"/>
      <c r="H171" s="18"/>
      <c r="I171" s="29">
        <f t="shared" si="13"/>
        <v>0</v>
      </c>
      <c r="J171" s="3"/>
      <c r="K171" s="2"/>
      <c r="L171" s="2"/>
      <c r="M171" s="2"/>
    </row>
    <row r="172" spans="1:17" ht="14.1" customHeight="1" x14ac:dyDescent="0.2">
      <c r="A172" s="62">
        <f t="shared" si="14"/>
        <v>147</v>
      </c>
      <c r="B172" s="24" t="s">
        <v>47</v>
      </c>
      <c r="C172" s="31" t="s">
        <v>7</v>
      </c>
      <c r="D172" s="18"/>
      <c r="E172" s="26">
        <v>10360</v>
      </c>
      <c r="F172" s="27"/>
      <c r="G172" s="28"/>
      <c r="H172" s="18"/>
      <c r="I172" s="29">
        <f t="shared" si="13"/>
        <v>0</v>
      </c>
      <c r="J172" s="3"/>
      <c r="K172" s="2"/>
      <c r="L172" s="2"/>
      <c r="M172" s="2"/>
    </row>
    <row r="173" spans="1:17" ht="14.1" customHeight="1" x14ac:dyDescent="0.2">
      <c r="A173" s="62">
        <f t="shared" si="14"/>
        <v>148</v>
      </c>
      <c r="B173" s="24" t="s">
        <v>50</v>
      </c>
      <c r="C173" s="31" t="s">
        <v>5</v>
      </c>
      <c r="D173" s="18"/>
      <c r="E173" s="34">
        <v>1</v>
      </c>
      <c r="F173" s="27"/>
      <c r="G173" s="28"/>
      <c r="H173" s="18"/>
      <c r="I173" s="29">
        <f t="shared" si="13"/>
        <v>0</v>
      </c>
      <c r="J173" s="3"/>
      <c r="K173" s="2"/>
      <c r="L173" s="2"/>
      <c r="M173" s="2"/>
    </row>
    <row r="174" spans="1:17" ht="14.1" customHeight="1" x14ac:dyDescent="0.2">
      <c r="A174" s="62">
        <f t="shared" si="14"/>
        <v>149</v>
      </c>
      <c r="B174" s="32" t="s">
        <v>9</v>
      </c>
      <c r="C174" s="25" t="s">
        <v>4</v>
      </c>
      <c r="D174" s="18"/>
      <c r="E174" s="26">
        <v>1</v>
      </c>
      <c r="F174" s="27"/>
      <c r="G174" s="28"/>
      <c r="H174" s="18"/>
      <c r="I174" s="29">
        <f t="shared" si="13"/>
        <v>0</v>
      </c>
      <c r="J174" s="3"/>
      <c r="K174" s="2"/>
      <c r="L174" s="2"/>
      <c r="M174" s="2"/>
    </row>
    <row r="175" spans="1:17" ht="14.1" customHeight="1" x14ac:dyDescent="0.2">
      <c r="A175" s="18"/>
      <c r="B175" s="32"/>
      <c r="C175" s="48"/>
      <c r="D175" s="36"/>
      <c r="E175" s="77" t="s">
        <v>52</v>
      </c>
      <c r="F175" s="77"/>
      <c r="G175" s="77"/>
      <c r="H175" s="70"/>
      <c r="I175" s="71">
        <f>SUM(I163:I174)</f>
        <v>0</v>
      </c>
      <c r="J175" s="3"/>
      <c r="K175" s="2"/>
      <c r="L175" s="2"/>
      <c r="M175" s="2"/>
    </row>
    <row r="176" spans="1:17" ht="14.1" customHeight="1" x14ac:dyDescent="0.2">
      <c r="A176" s="75" t="s">
        <v>76</v>
      </c>
      <c r="B176" s="75"/>
      <c r="C176" s="75"/>
      <c r="D176" s="75"/>
      <c r="E176" s="75"/>
      <c r="F176" s="75"/>
      <c r="G176" s="75"/>
      <c r="H176" s="75"/>
      <c r="I176" s="76"/>
      <c r="J176" s="3"/>
      <c r="K176" s="2"/>
      <c r="L176" s="2"/>
      <c r="M176" s="2"/>
    </row>
    <row r="177" spans="1:17" ht="14.1" customHeight="1" x14ac:dyDescent="0.2">
      <c r="A177" s="62">
        <f>A174+1</f>
        <v>150</v>
      </c>
      <c r="B177" s="32" t="s">
        <v>69</v>
      </c>
      <c r="C177" s="25" t="s">
        <v>5</v>
      </c>
      <c r="D177" s="18"/>
      <c r="E177" s="26">
        <v>4</v>
      </c>
      <c r="F177" s="27"/>
      <c r="G177" s="28"/>
      <c r="H177" s="18"/>
      <c r="I177" s="29">
        <f t="shared" ref="I177:I193" si="15">E177*G177</f>
        <v>0</v>
      </c>
      <c r="J177" s="3"/>
      <c r="K177" s="2"/>
      <c r="L177" s="2"/>
      <c r="M177" s="2"/>
    </row>
    <row r="178" spans="1:17" ht="14.1" customHeight="1" x14ac:dyDescent="0.2">
      <c r="A178" s="62">
        <f>A177+1</f>
        <v>151</v>
      </c>
      <c r="B178" s="24" t="s">
        <v>22</v>
      </c>
      <c r="C178" s="25" t="s">
        <v>23</v>
      </c>
      <c r="D178" s="18"/>
      <c r="E178" s="26">
        <v>81</v>
      </c>
      <c r="F178" s="27"/>
      <c r="G178" s="28"/>
      <c r="H178" s="18"/>
      <c r="I178" s="29">
        <f t="shared" si="15"/>
        <v>0</v>
      </c>
      <c r="J178" s="3"/>
      <c r="K178" s="2"/>
      <c r="L178" s="2"/>
      <c r="M178" s="2"/>
    </row>
    <row r="179" spans="1:17" ht="14.1" customHeight="1" x14ac:dyDescent="0.2">
      <c r="A179" s="62">
        <f t="shared" ref="A179:A193" si="16">A178+1</f>
        <v>152</v>
      </c>
      <c r="B179" s="30" t="s">
        <v>33</v>
      </c>
      <c r="C179" s="31" t="s">
        <v>5</v>
      </c>
      <c r="D179" s="18"/>
      <c r="E179" s="26">
        <v>1</v>
      </c>
      <c r="F179" s="27"/>
      <c r="G179" s="28"/>
      <c r="H179" s="18"/>
      <c r="I179" s="29">
        <f t="shared" si="15"/>
        <v>0</v>
      </c>
      <c r="J179" s="3"/>
      <c r="K179" s="2"/>
      <c r="L179" s="2"/>
      <c r="M179" s="2"/>
    </row>
    <row r="180" spans="1:17" ht="14.1" customHeight="1" x14ac:dyDescent="0.2">
      <c r="A180" s="62">
        <f t="shared" si="16"/>
        <v>153</v>
      </c>
      <c r="B180" s="32" t="s">
        <v>37</v>
      </c>
      <c r="C180" s="31" t="s">
        <v>34</v>
      </c>
      <c r="D180" s="18"/>
      <c r="E180" s="26">
        <v>797</v>
      </c>
      <c r="F180" s="27"/>
      <c r="G180" s="28"/>
      <c r="H180" s="18"/>
      <c r="I180" s="29">
        <f t="shared" si="15"/>
        <v>0</v>
      </c>
      <c r="J180" s="3"/>
      <c r="K180" s="2"/>
      <c r="L180" s="2">
        <f>E180</f>
        <v>797</v>
      </c>
      <c r="M180" s="2"/>
    </row>
    <row r="181" spans="1:17" ht="14.1" customHeight="1" x14ac:dyDescent="0.2">
      <c r="A181" s="62">
        <f t="shared" si="16"/>
        <v>154</v>
      </c>
      <c r="B181" s="30" t="s">
        <v>62</v>
      </c>
      <c r="C181" s="31" t="s">
        <v>34</v>
      </c>
      <c r="D181" s="18"/>
      <c r="E181" s="26">
        <v>13641</v>
      </c>
      <c r="F181" s="27"/>
      <c r="G181" s="28"/>
      <c r="H181" s="18"/>
      <c r="I181" s="29">
        <f t="shared" si="15"/>
        <v>0</v>
      </c>
      <c r="J181" s="3"/>
      <c r="K181" s="2"/>
      <c r="L181" s="2"/>
      <c r="M181" s="2">
        <f>E181</f>
        <v>13641</v>
      </c>
    </row>
    <row r="182" spans="1:17" ht="14.1" customHeight="1" x14ac:dyDescent="0.2">
      <c r="A182" s="62">
        <f t="shared" si="16"/>
        <v>155</v>
      </c>
      <c r="B182" s="30" t="s">
        <v>59</v>
      </c>
      <c r="C182" s="31" t="s">
        <v>34</v>
      </c>
      <c r="D182" s="18"/>
      <c r="E182" s="26">
        <v>1954</v>
      </c>
      <c r="F182" s="27"/>
      <c r="G182" s="28"/>
      <c r="H182" s="18"/>
      <c r="I182" s="29">
        <f t="shared" si="15"/>
        <v>0</v>
      </c>
      <c r="J182" s="3"/>
      <c r="K182" s="2"/>
      <c r="L182" s="2"/>
      <c r="M182" s="2"/>
      <c r="N182">
        <f>E182</f>
        <v>1954</v>
      </c>
    </row>
    <row r="183" spans="1:17" ht="14.1" customHeight="1" x14ac:dyDescent="0.2">
      <c r="A183" s="62">
        <f t="shared" si="16"/>
        <v>156</v>
      </c>
      <c r="B183" s="30" t="s">
        <v>35</v>
      </c>
      <c r="C183" s="31" t="s">
        <v>34</v>
      </c>
      <c r="D183" s="18"/>
      <c r="E183" s="26">
        <v>1954</v>
      </c>
      <c r="F183" s="27"/>
      <c r="G183" s="28"/>
      <c r="H183" s="18"/>
      <c r="I183" s="29">
        <f t="shared" si="15"/>
        <v>0</v>
      </c>
      <c r="J183" s="3"/>
      <c r="K183" s="2"/>
      <c r="L183" s="2"/>
      <c r="M183" s="2"/>
      <c r="O183">
        <f>E183</f>
        <v>1954</v>
      </c>
    </row>
    <row r="184" spans="1:17" ht="14.1" customHeight="1" x14ac:dyDescent="0.2">
      <c r="A184" s="62">
        <f t="shared" si="16"/>
        <v>157</v>
      </c>
      <c r="B184" s="30" t="s">
        <v>55</v>
      </c>
      <c r="C184" s="31" t="s">
        <v>6</v>
      </c>
      <c r="D184" s="18"/>
      <c r="E184" s="26">
        <v>132</v>
      </c>
      <c r="F184" s="27"/>
      <c r="G184" s="28"/>
      <c r="H184" s="18"/>
      <c r="I184" s="29">
        <f t="shared" si="15"/>
        <v>0</v>
      </c>
      <c r="J184" s="3"/>
      <c r="K184" s="2"/>
      <c r="L184" s="2"/>
      <c r="M184" s="2"/>
      <c r="P184">
        <f>E184</f>
        <v>132</v>
      </c>
    </row>
    <row r="185" spans="1:17" ht="14.1" customHeight="1" x14ac:dyDescent="0.2">
      <c r="A185" s="62">
        <f t="shared" si="16"/>
        <v>158</v>
      </c>
      <c r="B185" s="30" t="s">
        <v>36</v>
      </c>
      <c r="C185" s="31" t="s">
        <v>6</v>
      </c>
      <c r="D185" s="18"/>
      <c r="E185" s="26">
        <v>10</v>
      </c>
      <c r="F185" s="27"/>
      <c r="G185" s="28"/>
      <c r="H185" s="18"/>
      <c r="I185" s="29">
        <f t="shared" si="15"/>
        <v>0</v>
      </c>
      <c r="J185" s="3"/>
      <c r="K185" s="2"/>
      <c r="L185" s="2"/>
      <c r="M185" s="2"/>
      <c r="Q185">
        <f>E185</f>
        <v>10</v>
      </c>
    </row>
    <row r="186" spans="1:17" ht="14.1" customHeight="1" x14ac:dyDescent="0.2">
      <c r="A186" s="62">
        <f t="shared" si="16"/>
        <v>159</v>
      </c>
      <c r="B186" s="33" t="s">
        <v>38</v>
      </c>
      <c r="C186" s="31" t="s">
        <v>40</v>
      </c>
      <c r="D186" s="18"/>
      <c r="E186" s="45">
        <v>2.7</v>
      </c>
      <c r="F186" s="27"/>
      <c r="G186" s="72"/>
      <c r="H186" s="18"/>
      <c r="I186" s="29">
        <f t="shared" si="15"/>
        <v>0</v>
      </c>
      <c r="J186" s="3"/>
      <c r="K186" s="2"/>
      <c r="L186" s="2"/>
      <c r="M186" s="2"/>
    </row>
    <row r="187" spans="1:17" ht="14.1" customHeight="1" x14ac:dyDescent="0.2">
      <c r="A187" s="62">
        <f t="shared" si="16"/>
        <v>160</v>
      </c>
      <c r="B187" s="33" t="s">
        <v>39</v>
      </c>
      <c r="C187" s="31" t="s">
        <v>34</v>
      </c>
      <c r="D187" s="18"/>
      <c r="E187" s="26">
        <v>120</v>
      </c>
      <c r="F187" s="27"/>
      <c r="G187" s="28"/>
      <c r="H187" s="18"/>
      <c r="I187" s="29">
        <f t="shared" si="15"/>
        <v>0</v>
      </c>
      <c r="J187" s="3"/>
      <c r="K187" s="2"/>
      <c r="L187" s="2"/>
      <c r="M187" s="2"/>
    </row>
    <row r="188" spans="1:17" ht="14.1" customHeight="1" x14ac:dyDescent="0.2">
      <c r="A188" s="62">
        <f t="shared" si="16"/>
        <v>161</v>
      </c>
      <c r="B188" s="30" t="s">
        <v>42</v>
      </c>
      <c r="C188" s="31" t="s">
        <v>7</v>
      </c>
      <c r="D188" s="18"/>
      <c r="E188" s="26">
        <v>80</v>
      </c>
      <c r="F188" s="27"/>
      <c r="G188" s="28"/>
      <c r="H188" s="18"/>
      <c r="I188" s="29">
        <f t="shared" si="15"/>
        <v>0</v>
      </c>
      <c r="J188" s="3"/>
      <c r="K188" s="2"/>
      <c r="L188" s="2"/>
      <c r="M188" s="2"/>
    </row>
    <row r="189" spans="1:17" ht="14.1" customHeight="1" x14ac:dyDescent="0.2">
      <c r="A189" s="62">
        <f t="shared" si="16"/>
        <v>162</v>
      </c>
      <c r="B189" s="30" t="s">
        <v>44</v>
      </c>
      <c r="C189" s="25" t="s">
        <v>4</v>
      </c>
      <c r="D189" s="18"/>
      <c r="E189" s="26">
        <v>1</v>
      </c>
      <c r="F189" s="27"/>
      <c r="G189" s="28"/>
      <c r="H189" s="18"/>
      <c r="I189" s="29">
        <f t="shared" si="15"/>
        <v>0</v>
      </c>
      <c r="J189" s="3"/>
      <c r="K189" s="2"/>
      <c r="L189" s="2"/>
      <c r="M189" s="2"/>
    </row>
    <row r="190" spans="1:17" ht="14.1" customHeight="1" x14ac:dyDescent="0.2">
      <c r="A190" s="62">
        <f t="shared" si="16"/>
        <v>163</v>
      </c>
      <c r="B190" s="24" t="s">
        <v>45</v>
      </c>
      <c r="C190" s="31" t="s">
        <v>7</v>
      </c>
      <c r="D190" s="18"/>
      <c r="E190" s="26">
        <v>10402</v>
      </c>
      <c r="F190" s="27"/>
      <c r="G190" s="28"/>
      <c r="H190" s="18"/>
      <c r="I190" s="29">
        <f t="shared" si="15"/>
        <v>0</v>
      </c>
      <c r="J190" s="3"/>
      <c r="K190" s="2"/>
      <c r="L190" s="2"/>
      <c r="M190" s="2"/>
    </row>
    <row r="191" spans="1:17" ht="14.1" customHeight="1" x14ac:dyDescent="0.2">
      <c r="A191" s="62">
        <f t="shared" si="16"/>
        <v>164</v>
      </c>
      <c r="B191" s="24" t="s">
        <v>46</v>
      </c>
      <c r="C191" s="31" t="s">
        <v>7</v>
      </c>
      <c r="D191" s="18"/>
      <c r="E191" s="26">
        <v>144</v>
      </c>
      <c r="F191" s="27"/>
      <c r="G191" s="28"/>
      <c r="H191" s="18"/>
      <c r="I191" s="29">
        <f t="shared" si="15"/>
        <v>0</v>
      </c>
      <c r="J191" s="3"/>
      <c r="K191" s="2"/>
      <c r="L191" s="2"/>
      <c r="M191" s="2"/>
    </row>
    <row r="192" spans="1:17" ht="14.1" customHeight="1" x14ac:dyDescent="0.2">
      <c r="A192" s="62">
        <f t="shared" si="16"/>
        <v>165</v>
      </c>
      <c r="B192" s="24" t="s">
        <v>47</v>
      </c>
      <c r="C192" s="31" t="s">
        <v>7</v>
      </c>
      <c r="D192" s="18"/>
      <c r="E192" s="26">
        <v>10402</v>
      </c>
      <c r="F192" s="27"/>
      <c r="G192" s="28"/>
      <c r="H192" s="18"/>
      <c r="I192" s="29">
        <f t="shared" si="15"/>
        <v>0</v>
      </c>
      <c r="J192" s="3"/>
      <c r="K192" s="2"/>
      <c r="L192" s="2"/>
      <c r="M192" s="2"/>
    </row>
    <row r="193" spans="1:17" ht="14.1" customHeight="1" x14ac:dyDescent="0.2">
      <c r="A193" s="62">
        <f t="shared" si="16"/>
        <v>166</v>
      </c>
      <c r="B193" s="32" t="s">
        <v>9</v>
      </c>
      <c r="C193" s="25" t="s">
        <v>4</v>
      </c>
      <c r="D193" s="18"/>
      <c r="E193" s="26">
        <v>1</v>
      </c>
      <c r="F193" s="27"/>
      <c r="G193" s="28"/>
      <c r="H193" s="18"/>
      <c r="I193" s="29">
        <f t="shared" si="15"/>
        <v>0</v>
      </c>
      <c r="J193" s="3"/>
      <c r="K193" s="2"/>
      <c r="L193" s="2"/>
      <c r="M193" s="2"/>
    </row>
    <row r="194" spans="1:17" ht="14.1" customHeight="1" x14ac:dyDescent="0.2">
      <c r="A194" s="18"/>
      <c r="B194" s="32"/>
      <c r="C194" s="48"/>
      <c r="D194" s="36"/>
      <c r="E194" s="77" t="s">
        <v>52</v>
      </c>
      <c r="F194" s="77"/>
      <c r="G194" s="77"/>
      <c r="H194" s="70"/>
      <c r="I194" s="71">
        <f>SUM(I177:I193)</f>
        <v>0</v>
      </c>
      <c r="J194" s="3"/>
      <c r="K194" s="2"/>
      <c r="L194" s="2"/>
      <c r="M194" s="2"/>
    </row>
    <row r="195" spans="1:17" ht="14.1" customHeight="1" x14ac:dyDescent="0.2">
      <c r="A195" s="75" t="s">
        <v>77</v>
      </c>
      <c r="B195" s="75"/>
      <c r="C195" s="75"/>
      <c r="D195" s="75"/>
      <c r="E195" s="75"/>
      <c r="F195" s="75"/>
      <c r="G195" s="75"/>
      <c r="H195" s="75"/>
      <c r="I195" s="76"/>
      <c r="J195" s="3"/>
      <c r="K195" s="2"/>
      <c r="L195" s="2"/>
      <c r="M195" s="2"/>
    </row>
    <row r="196" spans="1:17" ht="14.1" customHeight="1" x14ac:dyDescent="0.2">
      <c r="A196" s="63">
        <f>A193+1</f>
        <v>167</v>
      </c>
      <c r="B196" s="32" t="s">
        <v>21</v>
      </c>
      <c r="C196" s="25" t="s">
        <v>4</v>
      </c>
      <c r="D196" s="18"/>
      <c r="E196" s="26">
        <v>1</v>
      </c>
      <c r="F196" s="27"/>
      <c r="G196" s="28"/>
      <c r="H196" s="18"/>
      <c r="I196" s="29">
        <f t="shared" ref="I196:I217" si="17">E196*G196</f>
        <v>0</v>
      </c>
      <c r="J196" s="3"/>
      <c r="K196" s="2"/>
      <c r="L196" s="2"/>
      <c r="M196" s="2"/>
    </row>
    <row r="197" spans="1:17" ht="14.1" customHeight="1" x14ac:dyDescent="0.2">
      <c r="A197" s="62">
        <f>A196+1</f>
        <v>168</v>
      </c>
      <c r="B197" s="32" t="s">
        <v>69</v>
      </c>
      <c r="C197" s="25" t="s">
        <v>5</v>
      </c>
      <c r="D197" s="18"/>
      <c r="E197" s="26">
        <v>7</v>
      </c>
      <c r="F197" s="27"/>
      <c r="G197" s="28"/>
      <c r="H197" s="18"/>
      <c r="I197" s="29">
        <f t="shared" si="17"/>
        <v>0</v>
      </c>
      <c r="J197" s="3"/>
      <c r="K197" s="2"/>
      <c r="L197" s="2"/>
      <c r="M197" s="2"/>
    </row>
    <row r="198" spans="1:17" ht="14.1" customHeight="1" x14ac:dyDescent="0.2">
      <c r="A198" s="62">
        <f t="shared" ref="A198:A217" si="18">A197+1</f>
        <v>169</v>
      </c>
      <c r="B198" s="24" t="s">
        <v>22</v>
      </c>
      <c r="C198" s="25" t="s">
        <v>23</v>
      </c>
      <c r="D198" s="18"/>
      <c r="E198" s="26">
        <v>96</v>
      </c>
      <c r="F198" s="27"/>
      <c r="G198" s="28"/>
      <c r="H198" s="18"/>
      <c r="I198" s="29">
        <f t="shared" si="17"/>
        <v>0</v>
      </c>
      <c r="J198" s="3"/>
      <c r="K198" s="2"/>
      <c r="L198" s="2"/>
      <c r="M198" s="2"/>
    </row>
    <row r="199" spans="1:17" ht="14.1" customHeight="1" x14ac:dyDescent="0.2">
      <c r="A199" s="62">
        <f t="shared" si="18"/>
        <v>170</v>
      </c>
      <c r="B199" s="24" t="s">
        <v>51</v>
      </c>
      <c r="C199" s="25" t="s">
        <v>23</v>
      </c>
      <c r="D199" s="18"/>
      <c r="E199" s="26">
        <v>8</v>
      </c>
      <c r="F199" s="27"/>
      <c r="G199" s="28"/>
      <c r="H199" s="18"/>
      <c r="I199" s="29">
        <f t="shared" si="17"/>
        <v>0</v>
      </c>
      <c r="J199" s="3"/>
      <c r="K199" s="2"/>
      <c r="L199" s="2"/>
      <c r="M199" s="2"/>
    </row>
    <row r="200" spans="1:17" ht="14.1" customHeight="1" x14ac:dyDescent="0.2">
      <c r="A200" s="62">
        <f t="shared" si="18"/>
        <v>171</v>
      </c>
      <c r="B200" s="30" t="s">
        <v>28</v>
      </c>
      <c r="C200" s="31" t="s">
        <v>7</v>
      </c>
      <c r="D200" s="18"/>
      <c r="E200" s="26">
        <v>32</v>
      </c>
      <c r="F200" s="27"/>
      <c r="G200" s="28"/>
      <c r="H200" s="18"/>
      <c r="I200" s="29">
        <f t="shared" si="17"/>
        <v>0</v>
      </c>
      <c r="J200" s="3"/>
      <c r="K200" s="2"/>
      <c r="L200" s="2"/>
      <c r="M200" s="2"/>
    </row>
    <row r="201" spans="1:17" ht="14.1" customHeight="1" x14ac:dyDescent="0.2">
      <c r="A201" s="62">
        <f t="shared" si="18"/>
        <v>172</v>
      </c>
      <c r="B201" s="30" t="s">
        <v>31</v>
      </c>
      <c r="C201" s="31" t="s">
        <v>5</v>
      </c>
      <c r="D201" s="18"/>
      <c r="E201" s="26">
        <v>5</v>
      </c>
      <c r="F201" s="27"/>
      <c r="G201" s="28"/>
      <c r="H201" s="18"/>
      <c r="I201" s="29">
        <f t="shared" si="17"/>
        <v>0</v>
      </c>
      <c r="J201" s="3"/>
      <c r="K201" s="2"/>
      <c r="L201" s="2"/>
      <c r="M201" s="2"/>
    </row>
    <row r="202" spans="1:17" ht="14.1" customHeight="1" x14ac:dyDescent="0.2">
      <c r="A202" s="62">
        <f t="shared" si="18"/>
        <v>173</v>
      </c>
      <c r="B202" s="30" t="s">
        <v>33</v>
      </c>
      <c r="C202" s="31" t="s">
        <v>5</v>
      </c>
      <c r="D202" s="18"/>
      <c r="E202" s="26">
        <v>6</v>
      </c>
      <c r="F202" s="27"/>
      <c r="G202" s="28"/>
      <c r="H202" s="18"/>
      <c r="I202" s="29">
        <f t="shared" si="17"/>
        <v>0</v>
      </c>
      <c r="J202" s="3"/>
      <c r="K202" s="2"/>
      <c r="L202" s="2"/>
      <c r="M202" s="2"/>
    </row>
    <row r="203" spans="1:17" ht="14.1" customHeight="1" x14ac:dyDescent="0.2">
      <c r="A203" s="62">
        <f t="shared" si="18"/>
        <v>174</v>
      </c>
      <c r="B203" s="32" t="s">
        <v>37</v>
      </c>
      <c r="C203" s="31" t="s">
        <v>34</v>
      </c>
      <c r="D203" s="18"/>
      <c r="E203" s="26">
        <f>246+244+250</f>
        <v>740</v>
      </c>
      <c r="F203" s="27"/>
      <c r="G203" s="28"/>
      <c r="H203" s="18"/>
      <c r="I203" s="29">
        <f t="shared" si="17"/>
        <v>0</v>
      </c>
      <c r="J203" s="3"/>
      <c r="K203" s="2"/>
      <c r="L203" s="2">
        <f>E203</f>
        <v>740</v>
      </c>
      <c r="M203" s="2"/>
    </row>
    <row r="204" spans="1:17" ht="14.1" customHeight="1" x14ac:dyDescent="0.2">
      <c r="A204" s="62">
        <f t="shared" si="18"/>
        <v>175</v>
      </c>
      <c r="B204" s="30" t="s">
        <v>62</v>
      </c>
      <c r="C204" s="31" t="s">
        <v>34</v>
      </c>
      <c r="D204" s="18"/>
      <c r="E204" s="26">
        <f>12845+12892+12983+13102</f>
        <v>51822</v>
      </c>
      <c r="F204" s="27"/>
      <c r="G204" s="28"/>
      <c r="H204" s="18"/>
      <c r="I204" s="29">
        <f t="shared" si="17"/>
        <v>0</v>
      </c>
      <c r="J204" s="3"/>
      <c r="K204" s="2"/>
      <c r="L204" s="2"/>
      <c r="M204" s="2">
        <f>E204</f>
        <v>51822</v>
      </c>
    </row>
    <row r="205" spans="1:17" ht="14.1" customHeight="1" x14ac:dyDescent="0.2">
      <c r="A205" s="62">
        <f t="shared" si="18"/>
        <v>176</v>
      </c>
      <c r="B205" s="30" t="s">
        <v>59</v>
      </c>
      <c r="C205" s="31" t="s">
        <v>34</v>
      </c>
      <c r="D205" s="18"/>
      <c r="E205" s="26">
        <f>1272+1572+4733+427</f>
        <v>8004</v>
      </c>
      <c r="F205" s="27"/>
      <c r="G205" s="28"/>
      <c r="H205" s="18"/>
      <c r="I205" s="29">
        <f t="shared" si="17"/>
        <v>0</v>
      </c>
      <c r="J205" s="3"/>
      <c r="K205" s="2"/>
      <c r="L205" s="2"/>
      <c r="M205" s="2"/>
      <c r="N205">
        <f>E205</f>
        <v>8004</v>
      </c>
    </row>
    <row r="206" spans="1:17" ht="14.1" customHeight="1" x14ac:dyDescent="0.2">
      <c r="A206" s="62">
        <f t="shared" si="18"/>
        <v>177</v>
      </c>
      <c r="B206" s="30" t="s">
        <v>35</v>
      </c>
      <c r="C206" s="31" t="s">
        <v>34</v>
      </c>
      <c r="D206" s="18"/>
      <c r="E206" s="26">
        <v>8004</v>
      </c>
      <c r="F206" s="27"/>
      <c r="G206" s="28"/>
      <c r="H206" s="18"/>
      <c r="I206" s="29">
        <f t="shared" si="17"/>
        <v>0</v>
      </c>
      <c r="J206" s="3"/>
      <c r="K206" s="2"/>
      <c r="L206" s="2"/>
      <c r="M206" s="2"/>
      <c r="O206">
        <f>E206</f>
        <v>8004</v>
      </c>
    </row>
    <row r="207" spans="1:17" ht="14.1" customHeight="1" x14ac:dyDescent="0.2">
      <c r="A207" s="62">
        <f t="shared" si="18"/>
        <v>178</v>
      </c>
      <c r="B207" s="30" t="s">
        <v>55</v>
      </c>
      <c r="C207" s="31" t="s">
        <v>6</v>
      </c>
      <c r="D207" s="18"/>
      <c r="E207" s="26">
        <f>132+134+131+131</f>
        <v>528</v>
      </c>
      <c r="F207" s="27"/>
      <c r="G207" s="28"/>
      <c r="H207" s="18"/>
      <c r="I207" s="29">
        <f t="shared" si="17"/>
        <v>0</v>
      </c>
      <c r="J207" s="3"/>
      <c r="K207" s="2"/>
      <c r="L207" s="2"/>
      <c r="M207" s="2"/>
      <c r="P207">
        <f>E207</f>
        <v>528</v>
      </c>
    </row>
    <row r="208" spans="1:17" ht="14.1" customHeight="1" x14ac:dyDescent="0.2">
      <c r="A208" s="62">
        <f t="shared" si="18"/>
        <v>179</v>
      </c>
      <c r="B208" s="30" t="s">
        <v>36</v>
      </c>
      <c r="C208" s="31" t="s">
        <v>6</v>
      </c>
      <c r="D208" s="18"/>
      <c r="E208" s="26">
        <f>16+10+24+28</f>
        <v>78</v>
      </c>
      <c r="F208" s="27"/>
      <c r="G208" s="28"/>
      <c r="H208" s="18"/>
      <c r="I208" s="29">
        <f t="shared" si="17"/>
        <v>0</v>
      </c>
      <c r="J208" s="3"/>
      <c r="K208" s="2"/>
      <c r="L208" s="2"/>
      <c r="M208" s="2"/>
      <c r="Q208">
        <f>E208</f>
        <v>78</v>
      </c>
    </row>
    <row r="209" spans="1:13" ht="14.1" customHeight="1" x14ac:dyDescent="0.2">
      <c r="A209" s="62">
        <f t="shared" si="18"/>
        <v>180</v>
      </c>
      <c r="B209" s="33" t="s">
        <v>38</v>
      </c>
      <c r="C209" s="31" t="s">
        <v>40</v>
      </c>
      <c r="D209" s="18"/>
      <c r="E209" s="45">
        <v>4.8</v>
      </c>
      <c r="F209" s="27"/>
      <c r="G209" s="72"/>
      <c r="H209" s="18"/>
      <c r="I209" s="29">
        <f t="shared" si="17"/>
        <v>0</v>
      </c>
      <c r="J209" s="3"/>
      <c r="K209" s="2"/>
      <c r="L209" s="2"/>
      <c r="M209" s="2"/>
    </row>
    <row r="210" spans="1:13" ht="14.1" customHeight="1" x14ac:dyDescent="0.2">
      <c r="A210" s="62">
        <f t="shared" si="18"/>
        <v>181</v>
      </c>
      <c r="B210" s="33" t="s">
        <v>39</v>
      </c>
      <c r="C210" s="31" t="s">
        <v>34</v>
      </c>
      <c r="D210" s="18"/>
      <c r="E210" s="26">
        <v>210</v>
      </c>
      <c r="F210" s="27"/>
      <c r="G210" s="28"/>
      <c r="H210" s="18"/>
      <c r="I210" s="29">
        <f t="shared" si="17"/>
        <v>0</v>
      </c>
      <c r="J210" s="3"/>
      <c r="K210" s="2"/>
      <c r="L210" s="2"/>
      <c r="M210" s="2"/>
    </row>
    <row r="211" spans="1:13" ht="14.1" customHeight="1" x14ac:dyDescent="0.2">
      <c r="A211" s="62">
        <f t="shared" si="18"/>
        <v>182</v>
      </c>
      <c r="B211" s="33" t="s">
        <v>43</v>
      </c>
      <c r="C211" s="25" t="s">
        <v>23</v>
      </c>
      <c r="D211" s="18"/>
      <c r="E211" s="26">
        <v>25</v>
      </c>
      <c r="F211" s="27"/>
      <c r="G211" s="28"/>
      <c r="H211" s="18"/>
      <c r="I211" s="29">
        <f t="shared" si="17"/>
        <v>0</v>
      </c>
      <c r="J211" s="3"/>
      <c r="K211" s="2"/>
      <c r="L211" s="2"/>
      <c r="M211" s="2"/>
    </row>
    <row r="212" spans="1:13" ht="14.1" customHeight="1" x14ac:dyDescent="0.2">
      <c r="A212" s="62">
        <f t="shared" si="18"/>
        <v>183</v>
      </c>
      <c r="B212" s="30" t="s">
        <v>42</v>
      </c>
      <c r="C212" s="31" t="s">
        <v>7</v>
      </c>
      <c r="D212" s="18"/>
      <c r="E212" s="26">
        <v>140</v>
      </c>
      <c r="F212" s="27"/>
      <c r="G212" s="28"/>
      <c r="H212" s="18"/>
      <c r="I212" s="29">
        <f t="shared" si="17"/>
        <v>0</v>
      </c>
      <c r="J212" s="3"/>
      <c r="K212" s="2"/>
      <c r="L212" s="2"/>
      <c r="M212" s="2"/>
    </row>
    <row r="213" spans="1:13" ht="14.1" customHeight="1" x14ac:dyDescent="0.2">
      <c r="A213" s="62">
        <f t="shared" si="18"/>
        <v>184</v>
      </c>
      <c r="B213" s="30" t="s">
        <v>81</v>
      </c>
      <c r="C213" s="31" t="s">
        <v>7</v>
      </c>
      <c r="D213" s="18"/>
      <c r="E213" s="26">
        <v>80</v>
      </c>
      <c r="F213" s="27"/>
      <c r="G213" s="28"/>
      <c r="H213" s="18"/>
      <c r="I213" s="29">
        <f t="shared" si="17"/>
        <v>0</v>
      </c>
      <c r="J213" s="3"/>
      <c r="K213" s="2"/>
      <c r="L213" s="2"/>
      <c r="M213" s="2"/>
    </row>
    <row r="214" spans="1:13" ht="14.1" customHeight="1" x14ac:dyDescent="0.2">
      <c r="A214" s="62">
        <f t="shared" si="18"/>
        <v>185</v>
      </c>
      <c r="B214" s="30" t="s">
        <v>44</v>
      </c>
      <c r="C214" s="25" t="s">
        <v>4</v>
      </c>
      <c r="D214" s="18"/>
      <c r="E214" s="26">
        <v>1</v>
      </c>
      <c r="F214" s="27"/>
      <c r="G214" s="28"/>
      <c r="H214" s="18"/>
      <c r="I214" s="29">
        <f t="shared" si="17"/>
        <v>0</v>
      </c>
      <c r="J214" s="3"/>
      <c r="K214" s="2"/>
      <c r="L214" s="2"/>
      <c r="M214" s="2"/>
    </row>
    <row r="215" spans="1:13" ht="14.1" customHeight="1" x14ac:dyDescent="0.2">
      <c r="A215" s="62">
        <f t="shared" si="18"/>
        <v>186</v>
      </c>
      <c r="B215" s="24" t="s">
        <v>45</v>
      </c>
      <c r="C215" s="31" t="s">
        <v>7</v>
      </c>
      <c r="D215" s="18"/>
      <c r="E215" s="26">
        <f>10406+10418+10390+10416</f>
        <v>41630</v>
      </c>
      <c r="F215" s="27"/>
      <c r="G215" s="28"/>
      <c r="H215" s="18"/>
      <c r="I215" s="29">
        <f t="shared" si="17"/>
        <v>0</v>
      </c>
      <c r="J215" s="3"/>
      <c r="K215" s="2"/>
      <c r="L215" s="2"/>
      <c r="M215" s="2"/>
    </row>
    <row r="216" spans="1:13" ht="14.1" customHeight="1" x14ac:dyDescent="0.2">
      <c r="A216" s="62">
        <f t="shared" si="18"/>
        <v>187</v>
      </c>
      <c r="B216" s="24" t="s">
        <v>47</v>
      </c>
      <c r="C216" s="31" t="s">
        <v>7</v>
      </c>
      <c r="D216" s="18"/>
      <c r="E216" s="26">
        <v>41630</v>
      </c>
      <c r="F216" s="27"/>
      <c r="G216" s="28"/>
      <c r="H216" s="18"/>
      <c r="I216" s="29">
        <f t="shared" si="17"/>
        <v>0</v>
      </c>
      <c r="J216" s="3"/>
      <c r="K216" s="2"/>
      <c r="L216" s="2"/>
      <c r="M216" s="2"/>
    </row>
    <row r="217" spans="1:13" ht="14.1" customHeight="1" x14ac:dyDescent="0.2">
      <c r="A217" s="62">
        <f t="shared" si="18"/>
        <v>188</v>
      </c>
      <c r="B217" s="32" t="s">
        <v>9</v>
      </c>
      <c r="C217" s="25" t="s">
        <v>4</v>
      </c>
      <c r="D217" s="18"/>
      <c r="E217" s="26">
        <v>1</v>
      </c>
      <c r="F217" s="27"/>
      <c r="G217" s="28"/>
      <c r="H217" s="18"/>
      <c r="I217" s="29">
        <f t="shared" si="17"/>
        <v>0</v>
      </c>
      <c r="J217" s="3"/>
      <c r="K217" s="2"/>
      <c r="L217" s="2"/>
      <c r="M217" s="2"/>
    </row>
    <row r="218" spans="1:13" ht="14.1" customHeight="1" x14ac:dyDescent="0.2">
      <c r="A218" s="18"/>
      <c r="B218" s="32"/>
      <c r="C218" s="48"/>
      <c r="D218" s="36"/>
      <c r="E218" s="77" t="s">
        <v>52</v>
      </c>
      <c r="F218" s="77"/>
      <c r="G218" s="77"/>
      <c r="H218" s="70"/>
      <c r="I218" s="71">
        <f>SUM(I196:I217)</f>
        <v>0</v>
      </c>
      <c r="J218" s="3"/>
      <c r="K218" s="2"/>
      <c r="L218" s="2"/>
      <c r="M218" s="2"/>
    </row>
    <row r="219" spans="1:13" ht="14.1" customHeight="1" x14ac:dyDescent="0.2">
      <c r="A219" s="75" t="s">
        <v>78</v>
      </c>
      <c r="B219" s="75"/>
      <c r="C219" s="75"/>
      <c r="D219" s="75"/>
      <c r="E219" s="75"/>
      <c r="F219" s="75"/>
      <c r="G219" s="75"/>
      <c r="H219" s="75"/>
      <c r="I219" s="76"/>
      <c r="J219" s="3"/>
      <c r="K219" s="2"/>
      <c r="L219" s="2"/>
      <c r="M219" s="2"/>
    </row>
    <row r="220" spans="1:13" ht="14.1" customHeight="1" x14ac:dyDescent="0.2">
      <c r="A220" s="63">
        <f>A217+1</f>
        <v>189</v>
      </c>
      <c r="B220" s="32" t="s">
        <v>21</v>
      </c>
      <c r="C220" s="25" t="s">
        <v>4</v>
      </c>
      <c r="D220" s="18"/>
      <c r="E220" s="26">
        <v>1</v>
      </c>
      <c r="F220" s="27"/>
      <c r="G220" s="28"/>
      <c r="H220" s="18"/>
      <c r="I220" s="29">
        <f t="shared" ref="I220:I238" si="19">E220*G220</f>
        <v>0</v>
      </c>
      <c r="J220" s="3"/>
      <c r="K220" s="2"/>
      <c r="L220" s="2"/>
      <c r="M220" s="2"/>
    </row>
    <row r="221" spans="1:13" ht="14.1" customHeight="1" x14ac:dyDescent="0.2">
      <c r="A221" s="62">
        <f>A220+1</f>
        <v>190</v>
      </c>
      <c r="B221" s="32" t="s">
        <v>69</v>
      </c>
      <c r="C221" s="25" t="s">
        <v>5</v>
      </c>
      <c r="D221" s="18"/>
      <c r="E221" s="26">
        <v>4</v>
      </c>
      <c r="F221" s="27"/>
      <c r="G221" s="28"/>
      <c r="H221" s="18"/>
      <c r="I221" s="29">
        <f t="shared" si="19"/>
        <v>0</v>
      </c>
      <c r="J221" s="3"/>
      <c r="K221" s="2"/>
      <c r="L221" s="2"/>
      <c r="M221" s="2"/>
    </row>
    <row r="222" spans="1:13" ht="14.1" customHeight="1" x14ac:dyDescent="0.2">
      <c r="A222" s="62">
        <f t="shared" ref="A222:A238" si="20">A221+1</f>
        <v>191</v>
      </c>
      <c r="B222" s="24" t="s">
        <v>22</v>
      </c>
      <c r="C222" s="25" t="s">
        <v>23</v>
      </c>
      <c r="D222" s="18"/>
      <c r="E222" s="26">
        <v>17</v>
      </c>
      <c r="F222" s="27"/>
      <c r="G222" s="28"/>
      <c r="H222" s="18"/>
      <c r="I222" s="29">
        <f t="shared" si="19"/>
        <v>0</v>
      </c>
      <c r="J222" s="3"/>
      <c r="K222" s="2"/>
      <c r="L222" s="2"/>
      <c r="M222" s="2"/>
    </row>
    <row r="223" spans="1:13" ht="14.1" customHeight="1" x14ac:dyDescent="0.2">
      <c r="A223" s="62">
        <f t="shared" si="20"/>
        <v>192</v>
      </c>
      <c r="B223" s="30" t="s">
        <v>27</v>
      </c>
      <c r="C223" s="31" t="s">
        <v>7</v>
      </c>
      <c r="D223" s="18"/>
      <c r="E223" s="26">
        <v>12</v>
      </c>
      <c r="F223" s="27"/>
      <c r="G223" s="28"/>
      <c r="H223" s="18"/>
      <c r="I223" s="29">
        <f t="shared" si="19"/>
        <v>0</v>
      </c>
      <c r="J223" s="3"/>
      <c r="K223" s="2"/>
      <c r="L223" s="2"/>
      <c r="M223" s="2"/>
    </row>
    <row r="224" spans="1:13" ht="14.1" customHeight="1" x14ac:dyDescent="0.2">
      <c r="A224" s="62">
        <f t="shared" si="20"/>
        <v>193</v>
      </c>
      <c r="B224" s="30" t="s">
        <v>31</v>
      </c>
      <c r="C224" s="31" t="s">
        <v>5</v>
      </c>
      <c r="D224" s="18"/>
      <c r="E224" s="26">
        <v>3</v>
      </c>
      <c r="F224" s="27"/>
      <c r="G224" s="28"/>
      <c r="H224" s="18"/>
      <c r="I224" s="29">
        <f t="shared" si="19"/>
        <v>0</v>
      </c>
      <c r="J224" s="3"/>
      <c r="K224" s="2"/>
      <c r="L224" s="2"/>
      <c r="M224" s="2"/>
    </row>
    <row r="225" spans="1:17" ht="14.1" customHeight="1" x14ac:dyDescent="0.2">
      <c r="A225" s="62">
        <f t="shared" si="20"/>
        <v>194</v>
      </c>
      <c r="B225" s="30" t="s">
        <v>33</v>
      </c>
      <c r="C225" s="31" t="s">
        <v>5</v>
      </c>
      <c r="D225" s="18"/>
      <c r="E225" s="26">
        <v>4</v>
      </c>
      <c r="F225" s="27"/>
      <c r="G225" s="28"/>
      <c r="H225" s="18"/>
      <c r="I225" s="29">
        <f t="shared" si="19"/>
        <v>0</v>
      </c>
      <c r="J225" s="3"/>
      <c r="K225" s="2"/>
      <c r="L225" s="2"/>
      <c r="M225" s="2"/>
    </row>
    <row r="226" spans="1:17" ht="14.1" customHeight="1" x14ac:dyDescent="0.2">
      <c r="A226" s="62">
        <f t="shared" si="20"/>
        <v>195</v>
      </c>
      <c r="B226" s="32" t="s">
        <v>37</v>
      </c>
      <c r="C226" s="31" t="s">
        <v>34</v>
      </c>
      <c r="D226" s="18"/>
      <c r="E226" s="26">
        <v>735</v>
      </c>
      <c r="F226" s="27"/>
      <c r="G226" s="28"/>
      <c r="H226" s="18"/>
      <c r="I226" s="29">
        <f t="shared" si="19"/>
        <v>0</v>
      </c>
      <c r="J226" s="3"/>
      <c r="K226" s="2"/>
      <c r="L226" s="2">
        <f>E226</f>
        <v>735</v>
      </c>
      <c r="M226" s="2"/>
    </row>
    <row r="227" spans="1:17" ht="14.1" customHeight="1" x14ac:dyDescent="0.2">
      <c r="A227" s="62">
        <f t="shared" si="20"/>
        <v>196</v>
      </c>
      <c r="B227" s="30" t="s">
        <v>62</v>
      </c>
      <c r="C227" s="31" t="s">
        <v>34</v>
      </c>
      <c r="D227" s="18"/>
      <c r="E227" s="26">
        <f>12986+12069</f>
        <v>25055</v>
      </c>
      <c r="F227" s="27"/>
      <c r="G227" s="28"/>
      <c r="H227" s="18"/>
      <c r="I227" s="29">
        <f t="shared" si="19"/>
        <v>0</v>
      </c>
      <c r="J227" s="3"/>
      <c r="K227" s="2"/>
      <c r="L227" s="2"/>
      <c r="M227" s="2">
        <f>E227</f>
        <v>25055</v>
      </c>
    </row>
    <row r="228" spans="1:17" ht="14.1" customHeight="1" x14ac:dyDescent="0.2">
      <c r="A228" s="62">
        <f t="shared" si="20"/>
        <v>197</v>
      </c>
      <c r="B228" s="30" t="s">
        <v>59</v>
      </c>
      <c r="C228" s="31" t="s">
        <v>34</v>
      </c>
      <c r="D228" s="18"/>
      <c r="E228" s="26">
        <f>1608+336</f>
        <v>1944</v>
      </c>
      <c r="F228" s="27"/>
      <c r="G228" s="28"/>
      <c r="H228" s="18"/>
      <c r="I228" s="29">
        <f t="shared" si="19"/>
        <v>0</v>
      </c>
      <c r="J228" s="3"/>
      <c r="K228" s="2"/>
      <c r="L228" s="2"/>
      <c r="M228" s="2"/>
      <c r="N228">
        <f>E228</f>
        <v>1944</v>
      </c>
    </row>
    <row r="229" spans="1:17" ht="14.1" customHeight="1" x14ac:dyDescent="0.2">
      <c r="A229" s="62">
        <f t="shared" si="20"/>
        <v>198</v>
      </c>
      <c r="B229" s="30" t="s">
        <v>35</v>
      </c>
      <c r="C229" s="31" t="s">
        <v>34</v>
      </c>
      <c r="D229" s="18"/>
      <c r="E229" s="26">
        <v>1944</v>
      </c>
      <c r="F229" s="27"/>
      <c r="G229" s="28"/>
      <c r="H229" s="18"/>
      <c r="I229" s="29">
        <f t="shared" si="19"/>
        <v>0</v>
      </c>
      <c r="J229" s="3"/>
      <c r="K229" s="2"/>
      <c r="L229" s="2"/>
      <c r="M229" s="2"/>
      <c r="O229">
        <f>E229</f>
        <v>1944</v>
      </c>
    </row>
    <row r="230" spans="1:17" ht="14.1" customHeight="1" x14ac:dyDescent="0.2">
      <c r="A230" s="62">
        <f t="shared" si="20"/>
        <v>199</v>
      </c>
      <c r="B230" s="30" t="s">
        <v>55</v>
      </c>
      <c r="C230" s="31" t="s">
        <v>6</v>
      </c>
      <c r="D230" s="18"/>
      <c r="E230" s="26">
        <f>127+125</f>
        <v>252</v>
      </c>
      <c r="F230" s="27"/>
      <c r="G230" s="28"/>
      <c r="H230" s="18"/>
      <c r="I230" s="29">
        <f t="shared" si="19"/>
        <v>0</v>
      </c>
      <c r="J230" s="3"/>
      <c r="K230" s="2"/>
      <c r="L230" s="2"/>
      <c r="M230" s="2"/>
      <c r="P230">
        <f>E230</f>
        <v>252</v>
      </c>
    </row>
    <row r="231" spans="1:17" ht="14.1" customHeight="1" x14ac:dyDescent="0.2">
      <c r="A231" s="62">
        <f t="shared" si="20"/>
        <v>200</v>
      </c>
      <c r="B231" s="30" t="s">
        <v>36</v>
      </c>
      <c r="C231" s="31" t="s">
        <v>6</v>
      </c>
      <c r="D231" s="18"/>
      <c r="E231" s="26">
        <f>44+14</f>
        <v>58</v>
      </c>
      <c r="F231" s="27"/>
      <c r="G231" s="28"/>
      <c r="H231" s="18"/>
      <c r="I231" s="29">
        <f t="shared" si="19"/>
        <v>0</v>
      </c>
      <c r="J231" s="3"/>
      <c r="K231" s="2"/>
      <c r="L231" s="2"/>
      <c r="M231" s="2"/>
      <c r="Q231">
        <f>E231</f>
        <v>58</v>
      </c>
    </row>
    <row r="232" spans="1:17" ht="14.1" customHeight="1" x14ac:dyDescent="0.2">
      <c r="A232" s="62">
        <f t="shared" si="20"/>
        <v>201</v>
      </c>
      <c r="B232" s="33" t="s">
        <v>38</v>
      </c>
      <c r="C232" s="31" t="s">
        <v>40</v>
      </c>
      <c r="D232" s="18"/>
      <c r="E232" s="45">
        <v>2.7</v>
      </c>
      <c r="F232" s="27"/>
      <c r="G232" s="72"/>
      <c r="H232" s="18"/>
      <c r="I232" s="29">
        <f t="shared" si="19"/>
        <v>0</v>
      </c>
      <c r="J232" s="3"/>
      <c r="K232" s="2"/>
      <c r="L232" s="2"/>
      <c r="M232" s="2"/>
    </row>
    <row r="233" spans="1:17" ht="14.1" customHeight="1" x14ac:dyDescent="0.2">
      <c r="A233" s="62">
        <f t="shared" si="20"/>
        <v>202</v>
      </c>
      <c r="B233" s="33" t="s">
        <v>39</v>
      </c>
      <c r="C233" s="31" t="s">
        <v>34</v>
      </c>
      <c r="D233" s="18"/>
      <c r="E233" s="26">
        <v>120</v>
      </c>
      <c r="F233" s="27"/>
      <c r="G233" s="28"/>
      <c r="H233" s="18"/>
      <c r="I233" s="29">
        <f t="shared" si="19"/>
        <v>0</v>
      </c>
      <c r="J233" s="3"/>
      <c r="K233" s="2"/>
      <c r="L233" s="2"/>
      <c r="M233" s="2"/>
    </row>
    <row r="234" spans="1:17" ht="14.1" customHeight="1" x14ac:dyDescent="0.2">
      <c r="A234" s="62">
        <f t="shared" si="20"/>
        <v>203</v>
      </c>
      <c r="B234" s="30" t="s">
        <v>42</v>
      </c>
      <c r="C234" s="31" t="s">
        <v>7</v>
      </c>
      <c r="D234" s="18"/>
      <c r="E234" s="26">
        <v>40</v>
      </c>
      <c r="F234" s="27"/>
      <c r="G234" s="28"/>
      <c r="H234" s="18"/>
      <c r="I234" s="29">
        <f t="shared" si="19"/>
        <v>0</v>
      </c>
      <c r="J234" s="3"/>
      <c r="K234" s="2"/>
      <c r="L234" s="2"/>
      <c r="M234" s="2"/>
    </row>
    <row r="235" spans="1:17" ht="14.1" customHeight="1" x14ac:dyDescent="0.2">
      <c r="A235" s="62">
        <f t="shared" si="20"/>
        <v>204</v>
      </c>
      <c r="B235" s="30" t="s">
        <v>44</v>
      </c>
      <c r="C235" s="25" t="s">
        <v>4</v>
      </c>
      <c r="D235" s="18"/>
      <c r="E235" s="26">
        <v>1</v>
      </c>
      <c r="F235" s="27"/>
      <c r="G235" s="28"/>
      <c r="H235" s="18"/>
      <c r="I235" s="29">
        <f t="shared" si="19"/>
        <v>0</v>
      </c>
      <c r="J235" s="3"/>
      <c r="K235" s="2"/>
      <c r="L235" s="2"/>
      <c r="M235" s="2"/>
    </row>
    <row r="236" spans="1:17" ht="14.1" customHeight="1" x14ac:dyDescent="0.2">
      <c r="A236" s="62">
        <f t="shared" si="20"/>
        <v>205</v>
      </c>
      <c r="B236" s="24" t="s">
        <v>45</v>
      </c>
      <c r="C236" s="31" t="s">
        <v>7</v>
      </c>
      <c r="D236" s="18"/>
      <c r="E236" s="26">
        <f>10430+10382</f>
        <v>20812</v>
      </c>
      <c r="F236" s="27"/>
      <c r="G236" s="28"/>
      <c r="H236" s="18"/>
      <c r="I236" s="29">
        <f t="shared" si="19"/>
        <v>0</v>
      </c>
      <c r="J236" s="3"/>
      <c r="K236" s="2"/>
      <c r="L236" s="2"/>
      <c r="M236" s="2"/>
    </row>
    <row r="237" spans="1:17" ht="14.1" customHeight="1" x14ac:dyDescent="0.2">
      <c r="A237" s="62">
        <f t="shared" si="20"/>
        <v>206</v>
      </c>
      <c r="B237" s="24" t="s">
        <v>47</v>
      </c>
      <c r="C237" s="31" t="s">
        <v>7</v>
      </c>
      <c r="D237" s="18"/>
      <c r="E237" s="26">
        <v>20812</v>
      </c>
      <c r="F237" s="27"/>
      <c r="G237" s="28"/>
      <c r="H237" s="18"/>
      <c r="I237" s="29">
        <f t="shared" si="19"/>
        <v>0</v>
      </c>
      <c r="J237" s="3"/>
      <c r="K237" s="2"/>
      <c r="L237" s="2"/>
      <c r="M237" s="2"/>
    </row>
    <row r="238" spans="1:17" ht="14.1" customHeight="1" x14ac:dyDescent="0.2">
      <c r="A238" s="62">
        <f t="shared" si="20"/>
        <v>207</v>
      </c>
      <c r="B238" s="32" t="s">
        <v>9</v>
      </c>
      <c r="C238" s="25" t="s">
        <v>4</v>
      </c>
      <c r="D238" s="18"/>
      <c r="E238" s="26">
        <v>1</v>
      </c>
      <c r="F238" s="27"/>
      <c r="G238" s="28"/>
      <c r="H238" s="18"/>
      <c r="I238" s="29">
        <f t="shared" si="19"/>
        <v>0</v>
      </c>
      <c r="J238" s="3"/>
      <c r="K238" s="2"/>
      <c r="L238" s="2"/>
      <c r="M238" s="2"/>
    </row>
    <row r="239" spans="1:17" ht="14.1" customHeight="1" x14ac:dyDescent="0.2">
      <c r="A239" s="18"/>
      <c r="B239" s="32"/>
      <c r="C239" s="48"/>
      <c r="D239" s="36"/>
      <c r="E239" s="77" t="s">
        <v>52</v>
      </c>
      <c r="F239" s="77"/>
      <c r="G239" s="77"/>
      <c r="H239" s="70"/>
      <c r="I239" s="71">
        <f>SUM(I220:I238)</f>
        <v>0</v>
      </c>
      <c r="J239" s="3"/>
      <c r="K239" s="2"/>
      <c r="L239" s="2"/>
      <c r="M239" s="2"/>
    </row>
    <row r="240" spans="1:17" ht="14.1" customHeight="1" x14ac:dyDescent="0.2">
      <c r="A240" s="75" t="s">
        <v>79</v>
      </c>
      <c r="B240" s="75"/>
      <c r="C240" s="75"/>
      <c r="D240" s="75"/>
      <c r="E240" s="75"/>
      <c r="F240" s="75"/>
      <c r="G240" s="75"/>
      <c r="H240" s="75"/>
      <c r="I240" s="76"/>
      <c r="J240" s="3"/>
      <c r="K240" s="2"/>
      <c r="L240" s="2"/>
      <c r="M240" s="2"/>
    </row>
    <row r="241" spans="1:17" ht="14.1" customHeight="1" x14ac:dyDescent="0.2">
      <c r="A241" s="63">
        <f>A238+1</f>
        <v>208</v>
      </c>
      <c r="B241" s="32" t="s">
        <v>21</v>
      </c>
      <c r="C241" s="25" t="s">
        <v>4</v>
      </c>
      <c r="D241" s="18"/>
      <c r="E241" s="26">
        <v>1</v>
      </c>
      <c r="F241" s="27"/>
      <c r="G241" s="28"/>
      <c r="H241" s="18"/>
      <c r="I241" s="29">
        <f t="shared" ref="I241:I259" si="21">E241*G241</f>
        <v>0</v>
      </c>
      <c r="J241" s="3"/>
      <c r="K241" s="2"/>
      <c r="L241" s="2"/>
      <c r="M241" s="2"/>
    </row>
    <row r="242" spans="1:17" ht="14.1" customHeight="1" x14ac:dyDescent="0.2">
      <c r="A242" s="62">
        <f>A241+1</f>
        <v>209</v>
      </c>
      <c r="B242" s="32" t="s">
        <v>69</v>
      </c>
      <c r="C242" s="25" t="s">
        <v>5</v>
      </c>
      <c r="D242" s="18"/>
      <c r="E242" s="26">
        <v>5</v>
      </c>
      <c r="F242" s="27"/>
      <c r="G242" s="28"/>
      <c r="H242" s="18"/>
      <c r="I242" s="29">
        <f t="shared" si="21"/>
        <v>0</v>
      </c>
      <c r="J242" s="3"/>
      <c r="K242" s="2"/>
      <c r="L242" s="2"/>
      <c r="M242" s="2"/>
    </row>
    <row r="243" spans="1:17" ht="14.1" customHeight="1" x14ac:dyDescent="0.2">
      <c r="A243" s="62">
        <f t="shared" ref="A243:A259" si="22">A242+1</f>
        <v>210</v>
      </c>
      <c r="B243" s="24" t="s">
        <v>22</v>
      </c>
      <c r="C243" s="25" t="s">
        <v>23</v>
      </c>
      <c r="D243" s="18"/>
      <c r="E243" s="26">
        <v>69</v>
      </c>
      <c r="F243" s="27"/>
      <c r="G243" s="28"/>
      <c r="H243" s="18"/>
      <c r="I243" s="29">
        <f t="shared" si="21"/>
        <v>0</v>
      </c>
      <c r="J243" s="3"/>
      <c r="K243" s="2"/>
      <c r="L243" s="2"/>
      <c r="M243" s="2"/>
    </row>
    <row r="244" spans="1:17" ht="14.1" customHeight="1" x14ac:dyDescent="0.2">
      <c r="A244" s="62">
        <f t="shared" si="22"/>
        <v>211</v>
      </c>
      <c r="B244" s="30" t="s">
        <v>27</v>
      </c>
      <c r="C244" s="31" t="s">
        <v>7</v>
      </c>
      <c r="D244" s="18"/>
      <c r="E244" s="26">
        <v>16</v>
      </c>
      <c r="F244" s="27"/>
      <c r="G244" s="28"/>
      <c r="H244" s="18"/>
      <c r="I244" s="29">
        <f t="shared" si="21"/>
        <v>0</v>
      </c>
      <c r="J244" s="3"/>
      <c r="K244" s="2"/>
      <c r="L244" s="2"/>
      <c r="M244" s="2"/>
    </row>
    <row r="245" spans="1:17" ht="14.1" customHeight="1" x14ac:dyDescent="0.2">
      <c r="A245" s="62">
        <f t="shared" si="22"/>
        <v>212</v>
      </c>
      <c r="B245" s="30" t="s">
        <v>31</v>
      </c>
      <c r="C245" s="31" t="s">
        <v>5</v>
      </c>
      <c r="D245" s="18"/>
      <c r="E245" s="26">
        <v>3</v>
      </c>
      <c r="F245" s="27"/>
      <c r="G245" s="28"/>
      <c r="H245" s="18"/>
      <c r="I245" s="29">
        <f t="shared" si="21"/>
        <v>0</v>
      </c>
      <c r="J245" s="3"/>
      <c r="K245" s="2"/>
      <c r="L245" s="2"/>
      <c r="M245" s="2"/>
    </row>
    <row r="246" spans="1:17" ht="14.1" customHeight="1" x14ac:dyDescent="0.2">
      <c r="A246" s="62">
        <f t="shared" si="22"/>
        <v>213</v>
      </c>
      <c r="B246" s="30" t="s">
        <v>33</v>
      </c>
      <c r="C246" s="31" t="s">
        <v>5</v>
      </c>
      <c r="D246" s="18"/>
      <c r="E246" s="26">
        <v>1</v>
      </c>
      <c r="F246" s="27"/>
      <c r="G246" s="28"/>
      <c r="H246" s="18"/>
      <c r="I246" s="29">
        <f t="shared" si="21"/>
        <v>0</v>
      </c>
      <c r="J246" s="3"/>
      <c r="K246" s="2"/>
      <c r="L246" s="2"/>
      <c r="M246" s="2"/>
    </row>
    <row r="247" spans="1:17" ht="14.1" customHeight="1" x14ac:dyDescent="0.2">
      <c r="A247" s="62">
        <f t="shared" si="22"/>
        <v>214</v>
      </c>
      <c r="B247" s="32" t="s">
        <v>37</v>
      </c>
      <c r="C247" s="31" t="s">
        <v>34</v>
      </c>
      <c r="D247" s="18"/>
      <c r="E247" s="26">
        <v>252</v>
      </c>
      <c r="F247" s="27"/>
      <c r="G247" s="28"/>
      <c r="H247" s="18"/>
      <c r="I247" s="29">
        <f t="shared" si="21"/>
        <v>0</v>
      </c>
      <c r="J247" s="3"/>
      <c r="K247" s="2"/>
      <c r="L247" s="2">
        <f>E247</f>
        <v>252</v>
      </c>
      <c r="M247" s="2"/>
    </row>
    <row r="248" spans="1:17" ht="14.1" customHeight="1" x14ac:dyDescent="0.2">
      <c r="A248" s="62">
        <f t="shared" si="22"/>
        <v>215</v>
      </c>
      <c r="B248" s="30" t="s">
        <v>62</v>
      </c>
      <c r="C248" s="31" t="s">
        <v>34</v>
      </c>
      <c r="D248" s="18"/>
      <c r="E248" s="26">
        <v>13155</v>
      </c>
      <c r="F248" s="27"/>
      <c r="G248" s="28"/>
      <c r="H248" s="18"/>
      <c r="I248" s="29">
        <f t="shared" si="21"/>
        <v>0</v>
      </c>
      <c r="J248" s="3"/>
      <c r="K248" s="2"/>
      <c r="L248" s="2"/>
      <c r="M248" s="2">
        <f>E248</f>
        <v>13155</v>
      </c>
    </row>
    <row r="249" spans="1:17" ht="14.1" customHeight="1" x14ac:dyDescent="0.2">
      <c r="A249" s="62">
        <f t="shared" si="22"/>
        <v>216</v>
      </c>
      <c r="B249" s="30" t="s">
        <v>59</v>
      </c>
      <c r="C249" s="31" t="s">
        <v>34</v>
      </c>
      <c r="D249" s="18"/>
      <c r="E249" s="26">
        <v>336</v>
      </c>
      <c r="F249" s="27"/>
      <c r="G249" s="28"/>
      <c r="H249" s="18"/>
      <c r="I249" s="29">
        <f t="shared" si="21"/>
        <v>0</v>
      </c>
      <c r="J249" s="3"/>
      <c r="K249" s="2"/>
      <c r="L249" s="2"/>
      <c r="M249" s="2"/>
      <c r="N249">
        <f>E249</f>
        <v>336</v>
      </c>
    </row>
    <row r="250" spans="1:17" ht="14.1" customHeight="1" x14ac:dyDescent="0.2">
      <c r="A250" s="62">
        <f t="shared" si="22"/>
        <v>217</v>
      </c>
      <c r="B250" s="30" t="s">
        <v>35</v>
      </c>
      <c r="C250" s="31" t="s">
        <v>34</v>
      </c>
      <c r="D250" s="18"/>
      <c r="E250" s="26">
        <v>336</v>
      </c>
      <c r="F250" s="27"/>
      <c r="G250" s="28"/>
      <c r="H250" s="18"/>
      <c r="I250" s="29">
        <f t="shared" si="21"/>
        <v>0</v>
      </c>
      <c r="J250" s="3"/>
      <c r="K250" s="2"/>
      <c r="L250" s="2"/>
      <c r="M250" s="2"/>
      <c r="O250">
        <f>E250</f>
        <v>336</v>
      </c>
    </row>
    <row r="251" spans="1:17" ht="14.1" customHeight="1" x14ac:dyDescent="0.2">
      <c r="A251" s="62">
        <f t="shared" si="22"/>
        <v>218</v>
      </c>
      <c r="B251" s="30" t="s">
        <v>55</v>
      </c>
      <c r="C251" s="31" t="s">
        <v>6</v>
      </c>
      <c r="D251" s="18"/>
      <c r="E251" s="26">
        <v>133</v>
      </c>
      <c r="F251" s="27"/>
      <c r="G251" s="28"/>
      <c r="H251" s="18"/>
      <c r="I251" s="29">
        <f t="shared" si="21"/>
        <v>0</v>
      </c>
      <c r="J251" s="3"/>
      <c r="K251" s="2"/>
      <c r="L251" s="2"/>
      <c r="M251" s="2"/>
      <c r="P251">
        <f>E251</f>
        <v>133</v>
      </c>
    </row>
    <row r="252" spans="1:17" ht="14.1" customHeight="1" x14ac:dyDescent="0.2">
      <c r="A252" s="62">
        <f t="shared" si="22"/>
        <v>219</v>
      </c>
      <c r="B252" s="30" t="s">
        <v>36</v>
      </c>
      <c r="C252" s="31" t="s">
        <v>6</v>
      </c>
      <c r="D252" s="18"/>
      <c r="E252" s="26">
        <v>18</v>
      </c>
      <c r="F252" s="27"/>
      <c r="G252" s="28"/>
      <c r="H252" s="18"/>
      <c r="I252" s="29">
        <f t="shared" si="21"/>
        <v>0</v>
      </c>
      <c r="J252" s="3"/>
      <c r="K252" s="2"/>
      <c r="L252" s="2"/>
      <c r="M252" s="2"/>
      <c r="Q252">
        <f>E252</f>
        <v>18</v>
      </c>
    </row>
    <row r="253" spans="1:17" ht="14.1" customHeight="1" x14ac:dyDescent="0.2">
      <c r="A253" s="62">
        <f t="shared" si="22"/>
        <v>220</v>
      </c>
      <c r="B253" s="33" t="s">
        <v>38</v>
      </c>
      <c r="C253" s="31" t="s">
        <v>40</v>
      </c>
      <c r="D253" s="18"/>
      <c r="E253" s="45">
        <v>2.7</v>
      </c>
      <c r="F253" s="27"/>
      <c r="G253" s="72"/>
      <c r="H253" s="18"/>
      <c r="I253" s="29">
        <f t="shared" si="21"/>
        <v>0</v>
      </c>
      <c r="J253" s="3"/>
      <c r="K253" s="2"/>
      <c r="L253" s="2"/>
      <c r="M253" s="2"/>
    </row>
    <row r="254" spans="1:17" ht="14.1" customHeight="1" x14ac:dyDescent="0.2">
      <c r="A254" s="62">
        <f t="shared" si="22"/>
        <v>221</v>
      </c>
      <c r="B254" s="33" t="s">
        <v>39</v>
      </c>
      <c r="C254" s="31" t="s">
        <v>34</v>
      </c>
      <c r="D254" s="18"/>
      <c r="E254" s="26">
        <v>120</v>
      </c>
      <c r="F254" s="27"/>
      <c r="G254" s="28"/>
      <c r="H254" s="18"/>
      <c r="I254" s="29">
        <f t="shared" si="21"/>
        <v>0</v>
      </c>
      <c r="J254" s="3"/>
      <c r="K254" s="2"/>
      <c r="L254" s="2"/>
      <c r="M254" s="2"/>
    </row>
    <row r="255" spans="1:17" ht="14.1" customHeight="1" x14ac:dyDescent="0.2">
      <c r="A255" s="62">
        <f t="shared" si="22"/>
        <v>222</v>
      </c>
      <c r="B255" s="30" t="s">
        <v>42</v>
      </c>
      <c r="C255" s="31" t="s">
        <v>7</v>
      </c>
      <c r="D255" s="18"/>
      <c r="E255" s="26">
        <v>80</v>
      </c>
      <c r="F255" s="27"/>
      <c r="G255" s="28"/>
      <c r="H255" s="18"/>
      <c r="I255" s="29">
        <f t="shared" si="21"/>
        <v>0</v>
      </c>
      <c r="J255" s="3"/>
      <c r="K255" s="2"/>
      <c r="L255" s="2"/>
      <c r="M255" s="2"/>
    </row>
    <row r="256" spans="1:17" ht="14.1" customHeight="1" x14ac:dyDescent="0.2">
      <c r="A256" s="62">
        <f t="shared" si="22"/>
        <v>223</v>
      </c>
      <c r="B256" s="30" t="s">
        <v>44</v>
      </c>
      <c r="C256" s="25" t="s">
        <v>4</v>
      </c>
      <c r="D256" s="18"/>
      <c r="E256" s="26">
        <v>1</v>
      </c>
      <c r="F256" s="27"/>
      <c r="G256" s="28"/>
      <c r="H256" s="18"/>
      <c r="I256" s="29">
        <f t="shared" si="21"/>
        <v>0</v>
      </c>
      <c r="J256" s="3"/>
      <c r="K256" s="2"/>
      <c r="L256" s="2"/>
      <c r="M256" s="2"/>
    </row>
    <row r="257" spans="1:17" ht="14.1" customHeight="1" x14ac:dyDescent="0.2">
      <c r="A257" s="62">
        <f t="shared" si="22"/>
        <v>224</v>
      </c>
      <c r="B257" s="24" t="s">
        <v>45</v>
      </c>
      <c r="C257" s="31" t="s">
        <v>7</v>
      </c>
      <c r="D257" s="18"/>
      <c r="E257" s="26">
        <v>10384</v>
      </c>
      <c r="F257" s="27"/>
      <c r="G257" s="28"/>
      <c r="H257" s="18"/>
      <c r="I257" s="29">
        <f t="shared" si="21"/>
        <v>0</v>
      </c>
      <c r="J257" s="3"/>
      <c r="K257" s="2"/>
      <c r="L257" s="2"/>
      <c r="M257" s="2"/>
    </row>
    <row r="258" spans="1:17" ht="14.1" customHeight="1" x14ac:dyDescent="0.2">
      <c r="A258" s="62">
        <f t="shared" si="22"/>
        <v>225</v>
      </c>
      <c r="B258" s="24" t="s">
        <v>47</v>
      </c>
      <c r="C258" s="31" t="s">
        <v>7</v>
      </c>
      <c r="D258" s="18"/>
      <c r="E258" s="26">
        <v>10384</v>
      </c>
      <c r="F258" s="27"/>
      <c r="G258" s="28"/>
      <c r="H258" s="18"/>
      <c r="I258" s="29">
        <f t="shared" si="21"/>
        <v>0</v>
      </c>
      <c r="J258" s="3"/>
      <c r="K258" s="2"/>
      <c r="L258" s="2"/>
      <c r="M258" s="2"/>
    </row>
    <row r="259" spans="1:17" ht="14.1" customHeight="1" x14ac:dyDescent="0.2">
      <c r="A259" s="62">
        <f t="shared" si="22"/>
        <v>226</v>
      </c>
      <c r="B259" s="32" t="s">
        <v>9</v>
      </c>
      <c r="C259" s="25" t="s">
        <v>4</v>
      </c>
      <c r="D259" s="18"/>
      <c r="E259" s="26">
        <v>1</v>
      </c>
      <c r="F259" s="27"/>
      <c r="G259" s="28"/>
      <c r="H259" s="18"/>
      <c r="I259" s="29">
        <f t="shared" si="21"/>
        <v>0</v>
      </c>
      <c r="J259" s="3"/>
      <c r="K259" s="2"/>
      <c r="L259" s="2"/>
      <c r="M259" s="2"/>
    </row>
    <row r="260" spans="1:17" ht="14.1" customHeight="1" x14ac:dyDescent="0.2">
      <c r="A260" s="18"/>
      <c r="B260" s="32"/>
      <c r="C260" s="48"/>
      <c r="D260" s="36"/>
      <c r="E260" s="77" t="s">
        <v>52</v>
      </c>
      <c r="F260" s="77"/>
      <c r="G260" s="77"/>
      <c r="H260" s="70"/>
      <c r="I260" s="71">
        <f>SUM(I241:I259)</f>
        <v>0</v>
      </c>
      <c r="J260" s="3"/>
      <c r="K260" s="2"/>
      <c r="L260" s="2"/>
      <c r="M260" s="2"/>
    </row>
    <row r="261" spans="1:17" ht="14.1" customHeight="1" x14ac:dyDescent="0.2">
      <c r="A261" s="75" t="s">
        <v>80</v>
      </c>
      <c r="B261" s="75"/>
      <c r="C261" s="75"/>
      <c r="D261" s="75"/>
      <c r="E261" s="75"/>
      <c r="F261" s="75"/>
      <c r="G261" s="75"/>
      <c r="H261" s="75"/>
      <c r="I261" s="76"/>
      <c r="J261" s="3"/>
      <c r="K261" s="2"/>
      <c r="L261" s="2"/>
      <c r="M261" s="2"/>
    </row>
    <row r="262" spans="1:17" ht="14.1" customHeight="1" x14ac:dyDescent="0.2">
      <c r="A262" s="62">
        <f>A259+1</f>
        <v>227</v>
      </c>
      <c r="B262" s="32" t="s">
        <v>69</v>
      </c>
      <c r="C262" s="25" t="s">
        <v>5</v>
      </c>
      <c r="D262" s="18"/>
      <c r="E262" s="26">
        <v>1</v>
      </c>
      <c r="F262" s="27"/>
      <c r="G262" s="28"/>
      <c r="H262" s="18"/>
      <c r="I262" s="29">
        <f t="shared" ref="I262:I278" si="23">E262*G262</f>
        <v>0</v>
      </c>
      <c r="J262" s="3"/>
      <c r="K262" s="2"/>
      <c r="L262" s="2"/>
      <c r="M262" s="2"/>
    </row>
    <row r="263" spans="1:17" ht="14.1" customHeight="1" x14ac:dyDescent="0.2">
      <c r="A263" s="62">
        <f t="shared" ref="A263:A277" si="24">A262+1</f>
        <v>228</v>
      </c>
      <c r="B263" s="24" t="s">
        <v>22</v>
      </c>
      <c r="C263" s="25" t="s">
        <v>23</v>
      </c>
      <c r="D263" s="18"/>
      <c r="E263" s="26">
        <v>71</v>
      </c>
      <c r="F263" s="27"/>
      <c r="G263" s="28"/>
      <c r="H263" s="18"/>
      <c r="I263" s="29">
        <f t="shared" si="23"/>
        <v>0</v>
      </c>
      <c r="J263" s="3"/>
      <c r="K263" s="2"/>
      <c r="L263" s="2"/>
      <c r="M263" s="2"/>
    </row>
    <row r="264" spans="1:17" ht="14.1" customHeight="1" x14ac:dyDescent="0.2">
      <c r="A264" s="62">
        <f t="shared" si="24"/>
        <v>229</v>
      </c>
      <c r="B264" s="30" t="s">
        <v>33</v>
      </c>
      <c r="C264" s="31" t="s">
        <v>5</v>
      </c>
      <c r="D264" s="18"/>
      <c r="E264" s="26">
        <v>2</v>
      </c>
      <c r="F264" s="27"/>
      <c r="G264" s="28"/>
      <c r="H264" s="18"/>
      <c r="I264" s="29">
        <f t="shared" si="23"/>
        <v>0</v>
      </c>
      <c r="J264" s="3"/>
      <c r="K264" s="2"/>
      <c r="L264" s="2"/>
      <c r="M264" s="2"/>
    </row>
    <row r="265" spans="1:17" ht="14.1" customHeight="1" x14ac:dyDescent="0.2">
      <c r="A265" s="62">
        <f t="shared" si="24"/>
        <v>230</v>
      </c>
      <c r="B265" s="32" t="s">
        <v>37</v>
      </c>
      <c r="C265" s="31" t="s">
        <v>34</v>
      </c>
      <c r="D265" s="18"/>
      <c r="E265" s="26">
        <v>252</v>
      </c>
      <c r="F265" s="27"/>
      <c r="G265" s="28"/>
      <c r="H265" s="18"/>
      <c r="I265" s="29">
        <f t="shared" si="23"/>
        <v>0</v>
      </c>
      <c r="J265" s="3"/>
      <c r="K265" s="2"/>
      <c r="L265" s="2">
        <f>E265</f>
        <v>252</v>
      </c>
      <c r="M265" s="2"/>
    </row>
    <row r="266" spans="1:17" ht="14.1" customHeight="1" x14ac:dyDescent="0.2">
      <c r="A266" s="62">
        <f t="shared" si="24"/>
        <v>231</v>
      </c>
      <c r="B266" s="30" t="s">
        <v>62</v>
      </c>
      <c r="C266" s="31" t="s">
        <v>34</v>
      </c>
      <c r="D266" s="18"/>
      <c r="E266" s="26">
        <f>12901+6757</f>
        <v>19658</v>
      </c>
      <c r="F266" s="27"/>
      <c r="G266" s="28"/>
      <c r="H266" s="18"/>
      <c r="I266" s="29">
        <f t="shared" si="23"/>
        <v>0</v>
      </c>
      <c r="J266" s="3"/>
      <c r="K266" s="2"/>
      <c r="L266" s="2"/>
      <c r="M266" s="2">
        <f>E266</f>
        <v>19658</v>
      </c>
    </row>
    <row r="267" spans="1:17" ht="14.1" customHeight="1" x14ac:dyDescent="0.2">
      <c r="A267" s="62">
        <f t="shared" si="24"/>
        <v>232</v>
      </c>
      <c r="B267" s="30" t="s">
        <v>59</v>
      </c>
      <c r="C267" s="31" t="s">
        <v>34</v>
      </c>
      <c r="D267" s="18"/>
      <c r="E267" s="26">
        <f>631+1094</f>
        <v>1725</v>
      </c>
      <c r="F267" s="27"/>
      <c r="G267" s="28"/>
      <c r="H267" s="18"/>
      <c r="I267" s="29">
        <f t="shared" si="23"/>
        <v>0</v>
      </c>
      <c r="J267" s="3"/>
      <c r="K267" s="2"/>
      <c r="L267" s="2"/>
      <c r="M267" s="2"/>
      <c r="N267">
        <f>E267</f>
        <v>1725</v>
      </c>
    </row>
    <row r="268" spans="1:17" ht="14.1" customHeight="1" x14ac:dyDescent="0.2">
      <c r="A268" s="62">
        <f t="shared" si="24"/>
        <v>233</v>
      </c>
      <c r="B268" s="30" t="s">
        <v>35</v>
      </c>
      <c r="C268" s="31" t="s">
        <v>34</v>
      </c>
      <c r="D268" s="18"/>
      <c r="E268" s="26">
        <v>1725</v>
      </c>
      <c r="F268" s="27"/>
      <c r="G268" s="28"/>
      <c r="H268" s="18"/>
      <c r="I268" s="29">
        <f t="shared" si="23"/>
        <v>0</v>
      </c>
      <c r="J268" s="3"/>
      <c r="K268" s="2"/>
      <c r="L268" s="2"/>
      <c r="M268" s="2"/>
      <c r="O268">
        <f>E268</f>
        <v>1725</v>
      </c>
    </row>
    <row r="269" spans="1:17" ht="14.1" customHeight="1" x14ac:dyDescent="0.2">
      <c r="A269" s="62">
        <f t="shared" si="24"/>
        <v>234</v>
      </c>
      <c r="B269" s="30" t="s">
        <v>55</v>
      </c>
      <c r="C269" s="31" t="s">
        <v>6</v>
      </c>
      <c r="D269" s="18"/>
      <c r="E269" s="26">
        <f>129+67</f>
        <v>196</v>
      </c>
      <c r="F269" s="27"/>
      <c r="G269" s="28"/>
      <c r="H269" s="18"/>
      <c r="I269" s="29">
        <f t="shared" si="23"/>
        <v>0</v>
      </c>
      <c r="J269" s="3"/>
      <c r="K269" s="2"/>
      <c r="L269" s="2"/>
      <c r="M269" s="2"/>
      <c r="P269">
        <f>E269</f>
        <v>196</v>
      </c>
    </row>
    <row r="270" spans="1:17" ht="14.1" customHeight="1" x14ac:dyDescent="0.2">
      <c r="A270" s="62">
        <f t="shared" si="24"/>
        <v>235</v>
      </c>
      <c r="B270" s="30" t="s">
        <v>36</v>
      </c>
      <c r="C270" s="31" t="s">
        <v>6</v>
      </c>
      <c r="D270" s="18"/>
      <c r="E270" s="26">
        <f>32+30</f>
        <v>62</v>
      </c>
      <c r="F270" s="27"/>
      <c r="G270" s="28"/>
      <c r="H270" s="18"/>
      <c r="I270" s="29">
        <f t="shared" si="23"/>
        <v>0</v>
      </c>
      <c r="J270" s="3"/>
      <c r="K270" s="2"/>
      <c r="L270" s="2"/>
      <c r="M270" s="2"/>
      <c r="Q270">
        <f>E270</f>
        <v>62</v>
      </c>
    </row>
    <row r="271" spans="1:17" ht="14.1" customHeight="1" x14ac:dyDescent="0.2">
      <c r="A271" s="62">
        <f t="shared" si="24"/>
        <v>236</v>
      </c>
      <c r="B271" s="33" t="s">
        <v>38</v>
      </c>
      <c r="C271" s="31" t="s">
        <v>40</v>
      </c>
      <c r="D271" s="18"/>
      <c r="E271" s="45">
        <v>0.7</v>
      </c>
      <c r="F271" s="27"/>
      <c r="G271" s="72"/>
      <c r="H271" s="18"/>
      <c r="I271" s="29">
        <f t="shared" si="23"/>
        <v>0</v>
      </c>
      <c r="J271" s="3"/>
      <c r="K271" s="2"/>
      <c r="L271" s="2"/>
      <c r="M271" s="2"/>
    </row>
    <row r="272" spans="1:17" ht="14.1" customHeight="1" x14ac:dyDescent="0.2">
      <c r="A272" s="62">
        <f t="shared" si="24"/>
        <v>237</v>
      </c>
      <c r="B272" s="33" t="s">
        <v>39</v>
      </c>
      <c r="C272" s="31" t="s">
        <v>34</v>
      </c>
      <c r="D272" s="18"/>
      <c r="E272" s="26">
        <v>30</v>
      </c>
      <c r="F272" s="27"/>
      <c r="G272" s="28"/>
      <c r="H272" s="18"/>
      <c r="I272" s="29">
        <f t="shared" si="23"/>
        <v>0</v>
      </c>
      <c r="J272" s="3"/>
      <c r="K272" s="2"/>
      <c r="L272" s="2"/>
      <c r="M272" s="2"/>
    </row>
    <row r="273" spans="1:17" ht="14.1" customHeight="1" x14ac:dyDescent="0.2">
      <c r="A273" s="62">
        <f t="shared" si="24"/>
        <v>238</v>
      </c>
      <c r="B273" s="30" t="s">
        <v>42</v>
      </c>
      <c r="C273" s="31" t="s">
        <v>7</v>
      </c>
      <c r="D273" s="18"/>
      <c r="E273" s="26">
        <v>20</v>
      </c>
      <c r="F273" s="27"/>
      <c r="G273" s="28"/>
      <c r="H273" s="18"/>
      <c r="I273" s="29">
        <f t="shared" si="23"/>
        <v>0</v>
      </c>
      <c r="J273" s="3"/>
      <c r="K273" s="2"/>
      <c r="L273" s="2"/>
      <c r="M273" s="2"/>
    </row>
    <row r="274" spans="1:17" ht="14.1" customHeight="1" x14ac:dyDescent="0.2">
      <c r="A274" s="62">
        <f t="shared" si="24"/>
        <v>239</v>
      </c>
      <c r="B274" s="30" t="s">
        <v>44</v>
      </c>
      <c r="C274" s="25" t="s">
        <v>4</v>
      </c>
      <c r="D274" s="18"/>
      <c r="E274" s="26">
        <v>1</v>
      </c>
      <c r="F274" s="27"/>
      <c r="G274" s="28"/>
      <c r="H274" s="18"/>
      <c r="I274" s="29">
        <f t="shared" si="23"/>
        <v>0</v>
      </c>
      <c r="J274" s="3"/>
      <c r="K274" s="2"/>
      <c r="L274" s="2"/>
      <c r="M274" s="2"/>
    </row>
    <row r="275" spans="1:17" ht="14.1" customHeight="1" x14ac:dyDescent="0.2">
      <c r="A275" s="62">
        <f t="shared" si="24"/>
        <v>240</v>
      </c>
      <c r="B275" s="24" t="s">
        <v>45</v>
      </c>
      <c r="C275" s="31" t="s">
        <v>7</v>
      </c>
      <c r="D275" s="18"/>
      <c r="E275" s="26">
        <f>10328+5130</f>
        <v>15458</v>
      </c>
      <c r="F275" s="27"/>
      <c r="G275" s="28"/>
      <c r="H275" s="18"/>
      <c r="I275" s="29">
        <f t="shared" si="23"/>
        <v>0</v>
      </c>
      <c r="J275" s="3"/>
      <c r="K275" s="2"/>
      <c r="L275" s="2"/>
      <c r="M275" s="2"/>
    </row>
    <row r="276" spans="1:17" ht="14.1" customHeight="1" x14ac:dyDescent="0.2">
      <c r="A276" s="62">
        <f t="shared" si="24"/>
        <v>241</v>
      </c>
      <c r="B276" s="24" t="s">
        <v>47</v>
      </c>
      <c r="C276" s="31" t="s">
        <v>7</v>
      </c>
      <c r="D276" s="18"/>
      <c r="E276" s="26">
        <v>15458</v>
      </c>
      <c r="F276" s="27"/>
      <c r="G276" s="28"/>
      <c r="H276" s="18"/>
      <c r="I276" s="29">
        <f t="shared" si="23"/>
        <v>0</v>
      </c>
      <c r="J276" s="3"/>
      <c r="K276" s="2"/>
      <c r="L276" s="2"/>
      <c r="M276" s="2"/>
    </row>
    <row r="277" spans="1:17" ht="14.1" customHeight="1" x14ac:dyDescent="0.2">
      <c r="A277" s="62">
        <f t="shared" si="24"/>
        <v>242</v>
      </c>
      <c r="B277" s="24" t="s">
        <v>50</v>
      </c>
      <c r="C277" s="31" t="s">
        <v>5</v>
      </c>
      <c r="D277" s="18"/>
      <c r="E277" s="34">
        <v>2</v>
      </c>
      <c r="F277" s="27"/>
      <c r="G277" s="28"/>
      <c r="H277" s="18"/>
      <c r="I277" s="29">
        <f t="shared" si="23"/>
        <v>0</v>
      </c>
      <c r="J277" s="3"/>
      <c r="K277" s="2"/>
      <c r="L277" s="2"/>
      <c r="M277" s="2"/>
    </row>
    <row r="278" spans="1:17" ht="14.1" customHeight="1" x14ac:dyDescent="0.2">
      <c r="A278" s="62">
        <f>A276+1</f>
        <v>242</v>
      </c>
      <c r="B278" s="32" t="s">
        <v>9</v>
      </c>
      <c r="C278" s="25" t="s">
        <v>4</v>
      </c>
      <c r="D278" s="18"/>
      <c r="E278" s="26">
        <v>1</v>
      </c>
      <c r="F278" s="27"/>
      <c r="G278" s="28"/>
      <c r="H278" s="18"/>
      <c r="I278" s="29">
        <f t="shared" si="23"/>
        <v>0</v>
      </c>
      <c r="J278" s="3"/>
      <c r="K278" s="2"/>
      <c r="L278" s="2"/>
      <c r="M278" s="2"/>
    </row>
    <row r="279" spans="1:17" ht="14.1" customHeight="1" x14ac:dyDescent="0.2">
      <c r="A279" s="18"/>
      <c r="B279" s="32"/>
      <c r="C279" s="48"/>
      <c r="D279" s="36"/>
      <c r="E279" s="77" t="s">
        <v>52</v>
      </c>
      <c r="F279" s="77"/>
      <c r="G279" s="77"/>
      <c r="H279" s="70"/>
      <c r="I279" s="71">
        <f>SUM(I262:I278)</f>
        <v>0</v>
      </c>
      <c r="J279" s="3"/>
      <c r="K279" s="2"/>
      <c r="L279" s="2">
        <f>SUM(L16:L278)</f>
        <v>9814</v>
      </c>
      <c r="M279" s="2">
        <f t="shared" ref="M279:Q279" si="25">SUM(M16:M278)</f>
        <v>399091</v>
      </c>
      <c r="N279" s="2">
        <f t="shared" si="25"/>
        <v>40644</v>
      </c>
      <c r="O279" s="2">
        <f t="shared" si="25"/>
        <v>40644</v>
      </c>
      <c r="P279" s="2">
        <f t="shared" si="25"/>
        <v>4047</v>
      </c>
      <c r="Q279" s="2">
        <f t="shared" si="25"/>
        <v>685</v>
      </c>
    </row>
    <row r="280" spans="1:17" ht="14.1" customHeight="1" x14ac:dyDescent="0.2">
      <c r="A280" s="64" t="s">
        <v>53</v>
      </c>
      <c r="C280" s="65"/>
      <c r="D280" s="66"/>
      <c r="E280" s="67"/>
      <c r="F280" s="66"/>
      <c r="G280" s="68"/>
      <c r="H280" s="66"/>
      <c r="I280" s="69"/>
      <c r="J280" s="3"/>
      <c r="K280" s="2"/>
      <c r="L280" s="2"/>
      <c r="M280" s="2"/>
    </row>
    <row r="281" spans="1:17" ht="14.1" customHeight="1" x14ac:dyDescent="0.2">
      <c r="A281" s="18">
        <f>A278+1</f>
        <v>243</v>
      </c>
      <c r="B281" s="60" t="s">
        <v>65</v>
      </c>
      <c r="C281" s="25" t="s">
        <v>4</v>
      </c>
      <c r="D281" s="18"/>
      <c r="E281" s="26">
        <v>1</v>
      </c>
      <c r="F281" s="27"/>
      <c r="G281" s="28"/>
      <c r="H281" s="18"/>
      <c r="I281" s="29">
        <f t="shared" ref="I281:I321" si="26">E281*G281</f>
        <v>0</v>
      </c>
      <c r="J281" s="3"/>
      <c r="K281" s="2"/>
      <c r="L281" s="2"/>
      <c r="M281" s="2"/>
    </row>
    <row r="282" spans="1:17" ht="14.1" customHeight="1" x14ac:dyDescent="0.2">
      <c r="A282" s="18">
        <f>A281+1</f>
        <v>244</v>
      </c>
      <c r="B282" s="24" t="s">
        <v>22</v>
      </c>
      <c r="C282" s="25" t="s">
        <v>23</v>
      </c>
      <c r="D282" s="18"/>
      <c r="E282" s="26">
        <v>405</v>
      </c>
      <c r="F282" s="27"/>
      <c r="G282" s="28"/>
      <c r="H282" s="18"/>
      <c r="I282" s="29">
        <f t="shared" si="26"/>
        <v>0</v>
      </c>
      <c r="J282" s="3"/>
      <c r="K282" s="2"/>
      <c r="L282" s="2"/>
      <c r="M282" s="2"/>
    </row>
    <row r="283" spans="1:17" ht="14.1" customHeight="1" x14ac:dyDescent="0.2">
      <c r="A283" s="18">
        <f>A282+1</f>
        <v>245</v>
      </c>
      <c r="B283" s="30" t="s">
        <v>61</v>
      </c>
      <c r="C283" s="31" t="s">
        <v>34</v>
      </c>
      <c r="D283" s="18"/>
      <c r="E283" s="26">
        <v>3644</v>
      </c>
      <c r="F283" s="27"/>
      <c r="G283" s="28"/>
      <c r="H283" s="18"/>
      <c r="I283" s="29">
        <f t="shared" si="26"/>
        <v>0</v>
      </c>
      <c r="J283" s="3"/>
      <c r="K283" s="2"/>
      <c r="L283" s="2"/>
      <c r="M283" s="2"/>
    </row>
    <row r="284" spans="1:17" ht="14.1" customHeight="1" x14ac:dyDescent="0.2">
      <c r="A284" s="18">
        <f t="shared" ref="A284:A285" si="27">A283+1</f>
        <v>246</v>
      </c>
      <c r="B284" s="30" t="s">
        <v>44</v>
      </c>
      <c r="C284" s="25" t="s">
        <v>4</v>
      </c>
      <c r="D284" s="18"/>
      <c r="E284" s="26">
        <v>1</v>
      </c>
      <c r="F284" s="27"/>
      <c r="G284" s="28"/>
      <c r="H284" s="18"/>
      <c r="I284" s="29">
        <f t="shared" si="26"/>
        <v>0</v>
      </c>
      <c r="J284" s="3"/>
      <c r="K284" s="2"/>
      <c r="L284" s="2"/>
      <c r="M284" s="2"/>
    </row>
    <row r="285" spans="1:17" ht="14.1" customHeight="1" x14ac:dyDescent="0.2">
      <c r="A285" s="18">
        <f t="shared" si="27"/>
        <v>247</v>
      </c>
      <c r="B285" s="32" t="s">
        <v>9</v>
      </c>
      <c r="C285" s="25" t="s">
        <v>4</v>
      </c>
      <c r="D285" s="18"/>
      <c r="E285" s="26">
        <v>1</v>
      </c>
      <c r="F285" s="27"/>
      <c r="G285" s="28"/>
      <c r="H285" s="18"/>
      <c r="I285" s="29">
        <f t="shared" si="26"/>
        <v>0</v>
      </c>
      <c r="J285" s="3"/>
      <c r="K285" s="2"/>
      <c r="L285" s="2"/>
      <c r="M285" s="2"/>
    </row>
    <row r="286" spans="1:17" ht="20.100000000000001" customHeight="1" x14ac:dyDescent="0.2">
      <c r="A286" s="36"/>
      <c r="B286" s="39"/>
      <c r="C286" s="48"/>
      <c r="D286" s="36"/>
      <c r="F286" s="50"/>
      <c r="G286" s="51" t="s">
        <v>54</v>
      </c>
      <c r="H286" s="36"/>
      <c r="I286" s="29">
        <f>SUM(I281:I285)</f>
        <v>0</v>
      </c>
      <c r="J286" s="3"/>
      <c r="K286" s="2"/>
      <c r="L286" s="2"/>
      <c r="M286" s="2"/>
    </row>
    <row r="287" spans="1:17" ht="14.1" customHeight="1" x14ac:dyDescent="0.2">
      <c r="A287" s="49" t="s">
        <v>67</v>
      </c>
      <c r="C287" s="46"/>
      <c r="D287" s="36"/>
      <c r="E287" s="47"/>
      <c r="F287" s="36"/>
      <c r="G287" s="35"/>
      <c r="H287" s="36"/>
      <c r="I287" s="38"/>
      <c r="J287" s="3"/>
      <c r="K287" s="2"/>
      <c r="L287" s="2"/>
      <c r="M287" s="2"/>
    </row>
    <row r="288" spans="1:17" ht="14.1" customHeight="1" x14ac:dyDescent="0.2">
      <c r="A288" s="18">
        <f>A285+1</f>
        <v>248</v>
      </c>
      <c r="B288" s="60" t="s">
        <v>65</v>
      </c>
      <c r="C288" s="25" t="s">
        <v>4</v>
      </c>
      <c r="D288" s="18"/>
      <c r="E288" s="26">
        <v>1</v>
      </c>
      <c r="F288" s="27"/>
      <c r="G288" s="28"/>
      <c r="H288" s="18"/>
      <c r="I288" s="29">
        <f t="shared" ref="I288:I289" si="28">E288*G288</f>
        <v>0</v>
      </c>
      <c r="J288" s="3"/>
      <c r="K288" s="2"/>
      <c r="L288" s="2"/>
      <c r="M288" s="2"/>
    </row>
    <row r="289" spans="1:13" ht="14.1" customHeight="1" x14ac:dyDescent="0.2">
      <c r="A289" s="18">
        <f>A288+1</f>
        <v>249</v>
      </c>
      <c r="B289" s="24" t="s">
        <v>22</v>
      </c>
      <c r="C289" s="25" t="s">
        <v>23</v>
      </c>
      <c r="D289" s="18"/>
      <c r="E289" s="26">
        <v>296</v>
      </c>
      <c r="F289" s="27"/>
      <c r="G289" s="28"/>
      <c r="H289" s="18"/>
      <c r="I289" s="29">
        <f t="shared" si="28"/>
        <v>0</v>
      </c>
      <c r="J289" s="3"/>
      <c r="K289" s="2"/>
      <c r="L289" s="2"/>
      <c r="M289" s="2"/>
    </row>
    <row r="290" spans="1:13" ht="14.1" customHeight="1" x14ac:dyDescent="0.2">
      <c r="A290" s="18">
        <f>A289+1</f>
        <v>250</v>
      </c>
      <c r="B290" s="30" t="s">
        <v>62</v>
      </c>
      <c r="C290" s="31" t="s">
        <v>34</v>
      </c>
      <c r="D290" s="18"/>
      <c r="E290" s="26">
        <v>5090</v>
      </c>
      <c r="F290" s="27"/>
      <c r="G290" s="28"/>
      <c r="H290" s="18"/>
      <c r="I290" s="29">
        <f t="shared" si="26"/>
        <v>0</v>
      </c>
      <c r="J290" s="3"/>
      <c r="K290" s="2"/>
      <c r="L290" s="2"/>
      <c r="M290" s="2"/>
    </row>
    <row r="291" spans="1:13" ht="14.1" customHeight="1" x14ac:dyDescent="0.2">
      <c r="A291" s="18">
        <f t="shared" ref="A291:A321" si="29">A290+1</f>
        <v>251</v>
      </c>
      <c r="B291" s="30" t="s">
        <v>61</v>
      </c>
      <c r="C291" s="31" t="s">
        <v>34</v>
      </c>
      <c r="D291" s="18"/>
      <c r="E291" s="26">
        <v>2660</v>
      </c>
      <c r="F291" s="27"/>
      <c r="G291" s="28"/>
      <c r="H291" s="18"/>
      <c r="I291" s="29">
        <f t="shared" si="26"/>
        <v>0</v>
      </c>
      <c r="J291" s="3"/>
      <c r="K291" s="2"/>
      <c r="L291" s="2"/>
      <c r="M291" s="2"/>
    </row>
    <row r="292" spans="1:13" ht="14.1" customHeight="1" x14ac:dyDescent="0.2">
      <c r="A292" s="18">
        <f t="shared" si="29"/>
        <v>252</v>
      </c>
      <c r="B292" s="30" t="s">
        <v>36</v>
      </c>
      <c r="C292" s="31" t="s">
        <v>6</v>
      </c>
      <c r="D292" s="18"/>
      <c r="E292" s="26">
        <v>2</v>
      </c>
      <c r="F292" s="27"/>
      <c r="G292" s="28"/>
      <c r="H292" s="18"/>
      <c r="I292" s="29">
        <f t="shared" si="26"/>
        <v>0</v>
      </c>
      <c r="J292" s="3"/>
      <c r="K292" s="2"/>
      <c r="L292" s="2"/>
      <c r="M292" s="2"/>
    </row>
    <row r="293" spans="1:13" ht="14.1" customHeight="1" x14ac:dyDescent="0.2">
      <c r="A293" s="18">
        <f t="shared" si="29"/>
        <v>253</v>
      </c>
      <c r="B293" s="32" t="s">
        <v>55</v>
      </c>
      <c r="C293" s="31" t="s">
        <v>6</v>
      </c>
      <c r="D293" s="18"/>
      <c r="E293" s="26">
        <v>151</v>
      </c>
      <c r="F293" s="27"/>
      <c r="G293" s="28"/>
      <c r="H293" s="18"/>
      <c r="I293" s="29">
        <f t="shared" si="26"/>
        <v>0</v>
      </c>
      <c r="J293" s="3"/>
      <c r="K293" s="2"/>
      <c r="L293" s="2"/>
      <c r="M293" s="2"/>
    </row>
    <row r="294" spans="1:13" ht="14.1" customHeight="1" x14ac:dyDescent="0.2">
      <c r="A294" s="18">
        <f t="shared" si="29"/>
        <v>254</v>
      </c>
      <c r="B294" s="30" t="s">
        <v>44</v>
      </c>
      <c r="C294" s="25" t="s">
        <v>4</v>
      </c>
      <c r="D294" s="18"/>
      <c r="E294" s="26">
        <v>1</v>
      </c>
      <c r="F294" s="27"/>
      <c r="G294" s="28"/>
      <c r="H294" s="18"/>
      <c r="I294" s="29">
        <f t="shared" si="26"/>
        <v>0</v>
      </c>
      <c r="J294" s="3"/>
      <c r="K294" s="2"/>
      <c r="L294" s="2"/>
      <c r="M294" s="2"/>
    </row>
    <row r="295" spans="1:13" ht="14.1" customHeight="1" x14ac:dyDescent="0.2">
      <c r="A295" s="18">
        <f t="shared" si="29"/>
        <v>255</v>
      </c>
      <c r="B295" s="24" t="s">
        <v>45</v>
      </c>
      <c r="C295" s="31" t="s">
        <v>7</v>
      </c>
      <c r="D295" s="18"/>
      <c r="E295" s="26">
        <v>3906</v>
      </c>
      <c r="F295" s="27"/>
      <c r="G295" s="28"/>
      <c r="H295" s="18"/>
      <c r="I295" s="29">
        <f t="shared" si="26"/>
        <v>0</v>
      </c>
      <c r="J295" s="3"/>
      <c r="K295" s="2"/>
      <c r="L295" s="2"/>
      <c r="M295" s="2"/>
    </row>
    <row r="296" spans="1:13" ht="14.1" customHeight="1" x14ac:dyDescent="0.2">
      <c r="A296" s="18">
        <f t="shared" si="29"/>
        <v>256</v>
      </c>
      <c r="B296" s="24" t="s">
        <v>47</v>
      </c>
      <c r="C296" s="31" t="s">
        <v>7</v>
      </c>
      <c r="D296" s="18"/>
      <c r="E296" s="26">
        <v>3906</v>
      </c>
      <c r="F296" s="27"/>
      <c r="G296" s="28"/>
      <c r="H296" s="18"/>
      <c r="I296" s="29">
        <f t="shared" si="26"/>
        <v>0</v>
      </c>
      <c r="J296" s="3"/>
      <c r="K296" s="2"/>
      <c r="L296" s="2"/>
      <c r="M296" s="2"/>
    </row>
    <row r="297" spans="1:13" ht="14.1" customHeight="1" x14ac:dyDescent="0.2">
      <c r="A297" s="18">
        <f t="shared" si="29"/>
        <v>257</v>
      </c>
      <c r="B297" s="32" t="s">
        <v>9</v>
      </c>
      <c r="C297" s="25" t="s">
        <v>4</v>
      </c>
      <c r="D297" s="18"/>
      <c r="E297" s="26">
        <v>1</v>
      </c>
      <c r="F297" s="27"/>
      <c r="G297" s="28"/>
      <c r="H297" s="18"/>
      <c r="I297" s="29">
        <f t="shared" si="26"/>
        <v>0</v>
      </c>
      <c r="J297" s="3"/>
      <c r="K297" s="2"/>
      <c r="L297" s="2"/>
      <c r="M297" s="2"/>
    </row>
    <row r="298" spans="1:13" ht="20.100000000000001" customHeight="1" x14ac:dyDescent="0.2">
      <c r="A298" s="52"/>
      <c r="B298" s="39"/>
      <c r="C298" s="46"/>
      <c r="D298" s="36"/>
      <c r="E298" s="47"/>
      <c r="F298" s="36"/>
      <c r="G298" s="51" t="s">
        <v>56</v>
      </c>
      <c r="H298" s="36"/>
      <c r="I298" s="29">
        <f>SUM(I288:I297)</f>
        <v>0</v>
      </c>
      <c r="J298" s="3"/>
      <c r="K298" s="2"/>
      <c r="L298" s="2"/>
      <c r="M298" s="2"/>
    </row>
    <row r="299" spans="1:13" ht="14.1" customHeight="1" x14ac:dyDescent="0.2">
      <c r="A299" s="49" t="s">
        <v>66</v>
      </c>
      <c r="B299" s="39"/>
      <c r="C299" s="46"/>
      <c r="D299" s="36"/>
      <c r="E299" s="47"/>
      <c r="F299" s="36"/>
      <c r="G299" s="35"/>
      <c r="H299" s="36"/>
      <c r="I299" s="38"/>
      <c r="J299" s="3"/>
      <c r="K299" s="2"/>
      <c r="L299" s="2"/>
      <c r="M299" s="2"/>
    </row>
    <row r="300" spans="1:13" ht="14.1" customHeight="1" x14ac:dyDescent="0.2">
      <c r="A300" s="18">
        <f>A297+1</f>
        <v>258</v>
      </c>
      <c r="B300" s="60" t="s">
        <v>65</v>
      </c>
      <c r="C300" s="25" t="s">
        <v>4</v>
      </c>
      <c r="D300" s="18"/>
      <c r="E300" s="26">
        <v>1</v>
      </c>
      <c r="F300" s="27"/>
      <c r="G300" s="28"/>
      <c r="H300" s="18"/>
      <c r="I300" s="29">
        <f t="shared" ref="I300:I301" si="30">E300*G300</f>
        <v>0</v>
      </c>
      <c r="J300" s="3"/>
      <c r="K300" s="2"/>
      <c r="L300" s="2"/>
      <c r="M300" s="2"/>
    </row>
    <row r="301" spans="1:13" ht="14.1" customHeight="1" x14ac:dyDescent="0.2">
      <c r="A301" s="18">
        <f>A300+1</f>
        <v>259</v>
      </c>
      <c r="B301" s="30" t="s">
        <v>33</v>
      </c>
      <c r="C301" s="31" t="s">
        <v>5</v>
      </c>
      <c r="D301" s="18"/>
      <c r="E301" s="26">
        <v>1</v>
      </c>
      <c r="F301" s="27"/>
      <c r="G301" s="28"/>
      <c r="H301" s="18"/>
      <c r="I301" s="29">
        <f t="shared" si="30"/>
        <v>0</v>
      </c>
      <c r="J301" s="3"/>
      <c r="K301" s="2"/>
      <c r="L301" s="2"/>
      <c r="M301" s="2"/>
    </row>
    <row r="302" spans="1:13" ht="14.1" customHeight="1" x14ac:dyDescent="0.2">
      <c r="A302" s="18">
        <f>A301+1</f>
        <v>260</v>
      </c>
      <c r="B302" s="30" t="s">
        <v>62</v>
      </c>
      <c r="C302" s="31" t="s">
        <v>34</v>
      </c>
      <c r="D302" s="18"/>
      <c r="E302" s="26">
        <v>8248</v>
      </c>
      <c r="F302" s="27"/>
      <c r="G302" s="28"/>
      <c r="H302" s="18"/>
      <c r="I302" s="29">
        <f t="shared" si="26"/>
        <v>0</v>
      </c>
      <c r="J302" s="3"/>
      <c r="K302" s="2"/>
      <c r="L302" s="2"/>
      <c r="M302" s="2"/>
    </row>
    <row r="303" spans="1:13" ht="14.1" customHeight="1" x14ac:dyDescent="0.2">
      <c r="A303" s="18">
        <f t="shared" si="29"/>
        <v>261</v>
      </c>
      <c r="B303" s="30" t="s">
        <v>36</v>
      </c>
      <c r="C303" s="31" t="s">
        <v>6</v>
      </c>
      <c r="D303" s="18"/>
      <c r="E303" s="26">
        <v>14</v>
      </c>
      <c r="F303" s="27"/>
      <c r="G303" s="28"/>
      <c r="H303" s="18"/>
      <c r="I303" s="29">
        <f t="shared" si="26"/>
        <v>0</v>
      </c>
      <c r="J303" s="3"/>
      <c r="K303" s="2"/>
      <c r="L303" s="2"/>
      <c r="M303" s="2"/>
    </row>
    <row r="304" spans="1:13" ht="14.1" customHeight="1" x14ac:dyDescent="0.2">
      <c r="A304" s="18">
        <f t="shared" si="29"/>
        <v>262</v>
      </c>
      <c r="B304" s="32" t="s">
        <v>55</v>
      </c>
      <c r="C304" s="31" t="s">
        <v>6</v>
      </c>
      <c r="D304" s="18"/>
      <c r="E304" s="26">
        <v>41</v>
      </c>
      <c r="F304" s="27"/>
      <c r="G304" s="28"/>
      <c r="H304" s="18"/>
      <c r="I304" s="29">
        <f t="shared" si="26"/>
        <v>0</v>
      </c>
      <c r="J304" s="3"/>
      <c r="K304" s="2"/>
      <c r="L304" s="2"/>
      <c r="M304" s="2"/>
    </row>
    <row r="305" spans="1:13" ht="14.1" customHeight="1" x14ac:dyDescent="0.2">
      <c r="A305" s="18">
        <f t="shared" si="29"/>
        <v>263</v>
      </c>
      <c r="B305" s="30" t="s">
        <v>44</v>
      </c>
      <c r="C305" s="25" t="s">
        <v>4</v>
      </c>
      <c r="D305" s="18"/>
      <c r="E305" s="26">
        <v>1</v>
      </c>
      <c r="F305" s="27"/>
      <c r="G305" s="28"/>
      <c r="H305" s="18"/>
      <c r="I305" s="29">
        <f t="shared" si="26"/>
        <v>0</v>
      </c>
      <c r="J305" s="3"/>
      <c r="K305" s="2"/>
      <c r="L305" s="2"/>
      <c r="M305" s="2"/>
    </row>
    <row r="306" spans="1:13" ht="14.1" customHeight="1" x14ac:dyDescent="0.2">
      <c r="A306" s="18">
        <f t="shared" si="29"/>
        <v>264</v>
      </c>
      <c r="B306" s="24" t="s">
        <v>45</v>
      </c>
      <c r="C306" s="31" t="s">
        <v>7</v>
      </c>
      <c r="D306" s="18"/>
      <c r="E306" s="26">
        <v>6150</v>
      </c>
      <c r="F306" s="27"/>
      <c r="G306" s="28"/>
      <c r="H306" s="18"/>
      <c r="I306" s="29">
        <f t="shared" si="26"/>
        <v>0</v>
      </c>
      <c r="J306" s="3"/>
      <c r="K306" s="2"/>
      <c r="L306" s="2"/>
      <c r="M306" s="2"/>
    </row>
    <row r="307" spans="1:13" ht="14.1" customHeight="1" x14ac:dyDescent="0.2">
      <c r="A307" s="18">
        <f t="shared" si="29"/>
        <v>265</v>
      </c>
      <c r="B307" s="24" t="s">
        <v>47</v>
      </c>
      <c r="C307" s="31" t="s">
        <v>7</v>
      </c>
      <c r="D307" s="18"/>
      <c r="E307" s="26">
        <v>6150</v>
      </c>
      <c r="F307" s="27"/>
      <c r="G307" s="28"/>
      <c r="H307" s="18"/>
      <c r="I307" s="29">
        <f t="shared" si="26"/>
        <v>0</v>
      </c>
      <c r="J307" s="3"/>
      <c r="K307" s="2"/>
      <c r="L307" s="2"/>
      <c r="M307" s="2"/>
    </row>
    <row r="308" spans="1:13" ht="14.1" customHeight="1" x14ac:dyDescent="0.2">
      <c r="A308" s="18">
        <f t="shared" si="29"/>
        <v>266</v>
      </c>
      <c r="B308" s="32" t="s">
        <v>9</v>
      </c>
      <c r="C308" s="25" t="s">
        <v>4</v>
      </c>
      <c r="D308" s="18"/>
      <c r="E308" s="26">
        <v>1</v>
      </c>
      <c r="F308" s="27"/>
      <c r="G308" s="28"/>
      <c r="H308" s="18"/>
      <c r="I308" s="29">
        <f t="shared" si="26"/>
        <v>0</v>
      </c>
      <c r="J308" s="3"/>
      <c r="K308" s="2"/>
      <c r="L308" s="2"/>
      <c r="M308" s="2"/>
    </row>
    <row r="309" spans="1:13" ht="20.100000000000001" customHeight="1" x14ac:dyDescent="0.2">
      <c r="A309" s="52"/>
      <c r="B309" s="39"/>
      <c r="C309" s="46"/>
      <c r="D309" s="36"/>
      <c r="E309" s="47"/>
      <c r="F309" s="36"/>
      <c r="G309" s="51" t="s">
        <v>57</v>
      </c>
      <c r="H309" s="27"/>
      <c r="I309" s="29">
        <f>SUM(I300:I308)</f>
        <v>0</v>
      </c>
      <c r="J309" s="3"/>
      <c r="K309" s="2"/>
      <c r="L309" s="2"/>
      <c r="M309" s="2"/>
    </row>
    <row r="310" spans="1:13" ht="14.1" customHeight="1" x14ac:dyDescent="0.2">
      <c r="A310" s="49" t="s">
        <v>58</v>
      </c>
      <c r="B310" s="39"/>
      <c r="C310" s="46"/>
      <c r="D310" s="36"/>
      <c r="E310" s="47"/>
      <c r="F310" s="36"/>
      <c r="G310" s="35"/>
      <c r="H310" s="36"/>
      <c r="I310" s="38"/>
      <c r="J310" s="3"/>
      <c r="K310" s="2"/>
      <c r="L310" s="2"/>
      <c r="M310" s="2"/>
    </row>
    <row r="311" spans="1:13" ht="14.1" customHeight="1" x14ac:dyDescent="0.2">
      <c r="A311" s="18">
        <f>A308+1</f>
        <v>267</v>
      </c>
      <c r="B311" s="60" t="s">
        <v>65</v>
      </c>
      <c r="C311" s="25" t="s">
        <v>4</v>
      </c>
      <c r="D311" s="18"/>
      <c r="E311" s="26">
        <v>1</v>
      </c>
      <c r="F311" s="27"/>
      <c r="G311" s="28"/>
      <c r="H311" s="18"/>
      <c r="I311" s="29">
        <f t="shared" ref="I311:I312" si="31">E311*G311</f>
        <v>0</v>
      </c>
      <c r="J311" s="3"/>
      <c r="K311" s="2"/>
      <c r="L311" s="2"/>
      <c r="M311" s="2"/>
    </row>
    <row r="312" spans="1:13" ht="14.1" customHeight="1" x14ac:dyDescent="0.2">
      <c r="A312" s="18">
        <f>A311+1</f>
        <v>268</v>
      </c>
      <c r="B312" s="30" t="s">
        <v>33</v>
      </c>
      <c r="C312" s="31" t="s">
        <v>5</v>
      </c>
      <c r="D312" s="18"/>
      <c r="E312" s="26">
        <v>1</v>
      </c>
      <c r="F312" s="27"/>
      <c r="G312" s="28"/>
      <c r="H312" s="18"/>
      <c r="I312" s="29">
        <f t="shared" si="31"/>
        <v>0</v>
      </c>
      <c r="J312" s="3"/>
      <c r="K312" s="2"/>
      <c r="L312" s="2"/>
      <c r="M312" s="2"/>
    </row>
    <row r="313" spans="1:13" ht="14.1" customHeight="1" x14ac:dyDescent="0.2">
      <c r="A313" s="18">
        <f>A312+1</f>
        <v>269</v>
      </c>
      <c r="B313" s="30" t="s">
        <v>62</v>
      </c>
      <c r="C313" s="31" t="s">
        <v>34</v>
      </c>
      <c r="D313" s="18"/>
      <c r="E313" s="26">
        <v>13808</v>
      </c>
      <c r="F313" s="27"/>
      <c r="G313" s="28"/>
      <c r="H313" s="18"/>
      <c r="I313" s="29">
        <f t="shared" si="26"/>
        <v>0</v>
      </c>
      <c r="J313" s="3"/>
      <c r="K313" s="2"/>
      <c r="L313" s="2"/>
      <c r="M313" s="2"/>
    </row>
    <row r="314" spans="1:13" ht="14.1" customHeight="1" x14ac:dyDescent="0.2">
      <c r="A314" s="18">
        <f t="shared" si="29"/>
        <v>270</v>
      </c>
      <c r="B314" s="30" t="s">
        <v>59</v>
      </c>
      <c r="C314" s="31" t="s">
        <v>34</v>
      </c>
      <c r="D314" s="18"/>
      <c r="E314" s="26">
        <v>2077</v>
      </c>
      <c r="F314" s="27"/>
      <c r="G314" s="28"/>
      <c r="H314" s="18"/>
      <c r="I314" s="29">
        <f t="shared" si="26"/>
        <v>0</v>
      </c>
      <c r="J314" s="3"/>
      <c r="K314" s="2"/>
      <c r="L314" s="2"/>
      <c r="M314" s="2"/>
    </row>
    <row r="315" spans="1:13" ht="14.1" customHeight="1" x14ac:dyDescent="0.2">
      <c r="A315" s="18">
        <f t="shared" si="29"/>
        <v>271</v>
      </c>
      <c r="B315" s="30" t="s">
        <v>35</v>
      </c>
      <c r="C315" s="31" t="s">
        <v>34</v>
      </c>
      <c r="D315" s="18"/>
      <c r="E315" s="26">
        <v>2077</v>
      </c>
      <c r="F315" s="27"/>
      <c r="G315" s="28"/>
      <c r="H315" s="18"/>
      <c r="I315" s="29">
        <f t="shared" si="26"/>
        <v>0</v>
      </c>
      <c r="J315" s="3"/>
      <c r="K315" s="2"/>
      <c r="L315" s="2"/>
      <c r="M315" s="2"/>
    </row>
    <row r="316" spans="1:13" ht="14.1" customHeight="1" x14ac:dyDescent="0.2">
      <c r="A316" s="18">
        <f t="shared" si="29"/>
        <v>272</v>
      </c>
      <c r="B316" s="30" t="s">
        <v>36</v>
      </c>
      <c r="C316" s="31" t="s">
        <v>6</v>
      </c>
      <c r="D316" s="18"/>
      <c r="E316" s="26">
        <v>15</v>
      </c>
      <c r="F316" s="27"/>
      <c r="G316" s="28"/>
      <c r="H316" s="18"/>
      <c r="I316" s="29">
        <f t="shared" si="26"/>
        <v>0</v>
      </c>
      <c r="J316" s="3"/>
      <c r="K316" s="2"/>
      <c r="L316" s="2"/>
      <c r="M316" s="2"/>
    </row>
    <row r="317" spans="1:13" ht="14.1" customHeight="1" x14ac:dyDescent="0.2">
      <c r="A317" s="18">
        <f t="shared" si="29"/>
        <v>273</v>
      </c>
      <c r="B317" s="30" t="s">
        <v>55</v>
      </c>
      <c r="C317" s="31" t="s">
        <v>6</v>
      </c>
      <c r="D317" s="18"/>
      <c r="E317" s="26">
        <v>131</v>
      </c>
      <c r="F317" s="27"/>
      <c r="G317" s="28"/>
      <c r="H317" s="18"/>
      <c r="I317" s="29">
        <f t="shared" si="26"/>
        <v>0</v>
      </c>
      <c r="J317" s="3"/>
      <c r="K317" s="2"/>
      <c r="L317" s="2"/>
      <c r="M317" s="2"/>
    </row>
    <row r="318" spans="1:13" ht="14.1" customHeight="1" x14ac:dyDescent="0.2">
      <c r="A318" s="18">
        <f t="shared" si="29"/>
        <v>274</v>
      </c>
      <c r="B318" s="30" t="s">
        <v>44</v>
      </c>
      <c r="C318" s="25" t="s">
        <v>4</v>
      </c>
      <c r="D318" s="18"/>
      <c r="E318" s="26">
        <v>1</v>
      </c>
      <c r="F318" s="27"/>
      <c r="G318" s="28"/>
      <c r="H318" s="18"/>
      <c r="I318" s="29">
        <f t="shared" si="26"/>
        <v>0</v>
      </c>
      <c r="J318" s="3"/>
      <c r="K318" s="2"/>
      <c r="L318" s="2"/>
      <c r="M318" s="2"/>
    </row>
    <row r="319" spans="1:13" ht="14.1" customHeight="1" x14ac:dyDescent="0.2">
      <c r="A319" s="18">
        <f t="shared" si="29"/>
        <v>275</v>
      </c>
      <c r="B319" s="24" t="s">
        <v>45</v>
      </c>
      <c r="C319" s="31" t="s">
        <v>7</v>
      </c>
      <c r="D319" s="18"/>
      <c r="E319" s="26">
        <v>10348</v>
      </c>
      <c r="F319" s="27"/>
      <c r="G319" s="28"/>
      <c r="H319" s="18"/>
      <c r="I319" s="29">
        <f t="shared" si="26"/>
        <v>0</v>
      </c>
      <c r="J319" s="3"/>
      <c r="K319" s="2"/>
      <c r="L319" s="2"/>
      <c r="M319" s="2"/>
    </row>
    <row r="320" spans="1:13" ht="14.1" customHeight="1" x14ac:dyDescent="0.2">
      <c r="A320" s="18">
        <f t="shared" si="29"/>
        <v>276</v>
      </c>
      <c r="B320" s="24" t="s">
        <v>47</v>
      </c>
      <c r="C320" s="31" t="s">
        <v>7</v>
      </c>
      <c r="D320" s="18"/>
      <c r="E320" s="26">
        <v>10348</v>
      </c>
      <c r="F320" s="27"/>
      <c r="G320" s="28"/>
      <c r="H320" s="18"/>
      <c r="I320" s="29">
        <f t="shared" si="26"/>
        <v>0</v>
      </c>
      <c r="J320" s="3"/>
      <c r="K320" s="2"/>
      <c r="L320" s="2"/>
      <c r="M320" s="2"/>
    </row>
    <row r="321" spans="1:13" ht="14.1" customHeight="1" x14ac:dyDescent="0.2">
      <c r="A321" s="18">
        <f t="shared" si="29"/>
        <v>277</v>
      </c>
      <c r="B321" s="32" t="s">
        <v>9</v>
      </c>
      <c r="C321" s="25" t="s">
        <v>4</v>
      </c>
      <c r="D321" s="18"/>
      <c r="E321" s="26">
        <v>1</v>
      </c>
      <c r="F321" s="27"/>
      <c r="G321" s="28"/>
      <c r="H321" s="18"/>
      <c r="I321" s="29">
        <f t="shared" si="26"/>
        <v>0</v>
      </c>
      <c r="J321" s="3"/>
      <c r="K321" s="2"/>
      <c r="L321" s="2"/>
      <c r="M321" s="2"/>
    </row>
    <row r="322" spans="1:13" ht="20.100000000000001" customHeight="1" x14ac:dyDescent="0.2">
      <c r="A322" s="52"/>
      <c r="B322" s="59"/>
      <c r="C322" s="46"/>
      <c r="D322" s="36"/>
      <c r="E322" s="37"/>
      <c r="F322" s="36"/>
      <c r="G322" s="51" t="s">
        <v>60</v>
      </c>
      <c r="H322" s="27"/>
      <c r="I322" s="29">
        <f>SUM(I311:I321)</f>
        <v>0</v>
      </c>
      <c r="J322" s="3"/>
      <c r="K322" s="2"/>
      <c r="L322" s="2"/>
      <c r="M322" s="2"/>
    </row>
    <row r="323" spans="1:13" ht="14.1" customHeight="1" x14ac:dyDescent="0.2">
      <c r="A323" s="53"/>
      <c r="B323" s="54"/>
      <c r="C323" s="55"/>
      <c r="D323" s="53"/>
      <c r="E323" s="56"/>
      <c r="F323" s="53"/>
      <c r="G323" s="57"/>
      <c r="H323" s="53"/>
      <c r="I323" s="58"/>
      <c r="J323" s="3"/>
      <c r="K323" s="2"/>
      <c r="L323" s="2"/>
      <c r="M323" s="2"/>
    </row>
    <row r="324" spans="1:13" ht="14.1" customHeight="1" x14ac:dyDescent="0.2">
      <c r="A324" s="8"/>
      <c r="B324" s="8"/>
      <c r="C324" s="8"/>
      <c r="D324" s="8"/>
      <c r="E324" s="8"/>
      <c r="F324" s="2"/>
      <c r="G324" s="3"/>
      <c r="H324" s="2"/>
      <c r="I324" s="61"/>
      <c r="J324" s="3"/>
      <c r="K324" s="2"/>
      <c r="L324" s="2"/>
      <c r="M324" s="2"/>
    </row>
    <row r="325" spans="1:13" ht="14.1" customHeight="1" x14ac:dyDescent="0.2">
      <c r="A325" s="8"/>
      <c r="B325" s="8"/>
      <c r="C325" s="40"/>
      <c r="D325" s="41"/>
      <c r="E325" s="40"/>
      <c r="F325" s="42"/>
      <c r="G325" s="40"/>
      <c r="H325" s="42"/>
      <c r="I325" s="3"/>
      <c r="J325" s="3"/>
      <c r="K325" s="2"/>
      <c r="L325" s="2"/>
      <c r="M325" s="2"/>
    </row>
    <row r="326" spans="1:13" ht="13.5" customHeight="1" x14ac:dyDescent="0.2">
      <c r="A326" s="16"/>
      <c r="B326" s="17"/>
      <c r="C326" s="17"/>
      <c r="D326" s="17"/>
      <c r="E326" s="17"/>
      <c r="F326" s="17"/>
      <c r="G326" s="17"/>
      <c r="H326" s="17"/>
      <c r="I326" s="17"/>
      <c r="J326" s="3"/>
      <c r="K326" s="2"/>
      <c r="L326" s="2"/>
      <c r="M326" s="2"/>
    </row>
    <row r="327" spans="1:13" ht="13.5" customHeight="1" x14ac:dyDescent="0.2">
      <c r="A327" s="16"/>
      <c r="B327" s="17"/>
      <c r="C327" s="17"/>
      <c r="D327" s="17"/>
      <c r="E327" s="17"/>
      <c r="F327" s="17"/>
      <c r="G327" s="17"/>
      <c r="H327" s="17"/>
      <c r="I327" s="17"/>
      <c r="J327" s="3"/>
      <c r="K327" s="2"/>
      <c r="L327" s="2"/>
      <c r="M327" s="2"/>
    </row>
    <row r="328" spans="1:13" ht="13.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3"/>
      <c r="K328" s="2"/>
      <c r="L328" s="2"/>
      <c r="M328" s="2"/>
    </row>
    <row r="329" spans="1:13" ht="13.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3"/>
      <c r="K329" s="2"/>
      <c r="L329" s="2"/>
      <c r="M329" s="2"/>
    </row>
    <row r="330" spans="1:13" ht="13.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3"/>
      <c r="K330" s="2"/>
      <c r="L330" s="2"/>
      <c r="M330" s="2"/>
    </row>
    <row r="331" spans="1:13" ht="13.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3"/>
      <c r="K331" s="2"/>
      <c r="L331" s="2"/>
      <c r="M331" s="2"/>
    </row>
    <row r="332" spans="1:13" ht="13.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3"/>
      <c r="K332" s="2"/>
      <c r="L332" s="2"/>
      <c r="M332" s="2"/>
    </row>
    <row r="333" spans="1:13" ht="13.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3"/>
      <c r="K333" s="2"/>
      <c r="L333" s="2"/>
      <c r="M333" s="2"/>
    </row>
    <row r="334" spans="1:13" ht="13.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4"/>
      <c r="K334" s="4"/>
    </row>
    <row r="335" spans="1:13" ht="18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3"/>
      <c r="K335" s="2"/>
      <c r="L335" s="2"/>
    </row>
    <row r="336" spans="1:13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3"/>
      <c r="K336" s="2"/>
      <c r="L336" s="2"/>
    </row>
    <row r="337" spans="1:12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3"/>
      <c r="K337" s="2"/>
      <c r="L337" s="2"/>
    </row>
    <row r="338" spans="1:12" ht="13.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3"/>
      <c r="K338" s="2"/>
      <c r="L338" s="2"/>
    </row>
    <row r="339" spans="1:12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3"/>
      <c r="K339" s="2"/>
      <c r="L339" s="2"/>
    </row>
    <row r="340" spans="1:12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3"/>
      <c r="K340" s="2"/>
      <c r="L340" s="2"/>
    </row>
    <row r="341" spans="1:12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3"/>
      <c r="K341" s="2"/>
      <c r="L341" s="2"/>
    </row>
    <row r="342" spans="1:12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3"/>
      <c r="K342" s="2"/>
      <c r="L342" s="2"/>
    </row>
    <row r="343" spans="1:12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3"/>
      <c r="K343" s="2"/>
      <c r="L343" s="2"/>
    </row>
    <row r="344" spans="1:12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3"/>
      <c r="K344" s="2"/>
      <c r="L344" s="2"/>
    </row>
    <row r="345" spans="1:12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3"/>
      <c r="K345" s="2"/>
      <c r="L345" s="2"/>
    </row>
    <row r="346" spans="1:12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3"/>
      <c r="K346" s="2"/>
      <c r="L346" s="2"/>
    </row>
    <row r="347" spans="1:12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3"/>
      <c r="K347" s="2"/>
      <c r="L347" s="2"/>
    </row>
    <row r="348" spans="1:12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"/>
    </row>
    <row r="349" spans="1:12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"/>
    </row>
    <row r="350" spans="1:12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"/>
    </row>
    <row r="351" spans="1:12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"/>
    </row>
    <row r="352" spans="1:12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"/>
    </row>
    <row r="451" spans="1:10" x14ac:dyDescent="0.2">
      <c r="J451" s="1"/>
    </row>
    <row r="452" spans="1:10" x14ac:dyDescent="0.2">
      <c r="J452" s="1"/>
    </row>
    <row r="453" spans="1:10" x14ac:dyDescent="0.2">
      <c r="J453" s="1"/>
    </row>
    <row r="454" spans="1:10" x14ac:dyDescent="0.2">
      <c r="J454" s="1"/>
    </row>
    <row r="455" spans="1:10" x14ac:dyDescent="0.2">
      <c r="J455" s="1"/>
    </row>
    <row r="456" spans="1:10" x14ac:dyDescent="0.2">
      <c r="J456" s="1"/>
    </row>
    <row r="457" spans="1:10" x14ac:dyDescent="0.2">
      <c r="J457" s="1"/>
    </row>
    <row r="458" spans="1:10" x14ac:dyDescent="0.2">
      <c r="J458" s="1"/>
    </row>
    <row r="459" spans="1:10" x14ac:dyDescent="0.2">
      <c r="J459" s="1"/>
    </row>
    <row r="460" spans="1:10" x14ac:dyDescent="0.2">
      <c r="J460" s="1"/>
    </row>
    <row r="461" spans="1:10" x14ac:dyDescent="0.2">
      <c r="J461" s="1"/>
    </row>
    <row r="462" spans="1:10" x14ac:dyDescent="0.2">
      <c r="J462" s="1"/>
    </row>
    <row r="463" spans="1:10" x14ac:dyDescent="0.2">
      <c r="J463" s="1"/>
    </row>
    <row r="464" spans="1:10" x14ac:dyDescent="0.2">
      <c r="J464" s="1"/>
    </row>
    <row r="465" spans="10:10" x14ac:dyDescent="0.2">
      <c r="J465" s="1"/>
    </row>
    <row r="466" spans="10:10" x14ac:dyDescent="0.2">
      <c r="J466" s="1"/>
    </row>
    <row r="467" spans="10:10" x14ac:dyDescent="0.2">
      <c r="J467" s="1"/>
    </row>
    <row r="468" spans="10:10" x14ac:dyDescent="0.2">
      <c r="J468" s="1"/>
    </row>
    <row r="469" spans="10:10" x14ac:dyDescent="0.2">
      <c r="J469" s="1"/>
    </row>
    <row r="470" spans="10:10" x14ac:dyDescent="0.2">
      <c r="J470" s="1"/>
    </row>
    <row r="471" spans="10:10" x14ac:dyDescent="0.2">
      <c r="J471" s="1"/>
    </row>
    <row r="472" spans="10:10" x14ac:dyDescent="0.2">
      <c r="J472" s="1"/>
    </row>
    <row r="473" spans="10:10" x14ac:dyDescent="0.2">
      <c r="J473" s="1"/>
    </row>
    <row r="474" spans="10:10" x14ac:dyDescent="0.2">
      <c r="J474" s="1"/>
    </row>
    <row r="475" spans="10:10" x14ac:dyDescent="0.2">
      <c r="J475" s="1"/>
    </row>
    <row r="476" spans="10:10" x14ac:dyDescent="0.2">
      <c r="J476" s="1"/>
    </row>
    <row r="477" spans="10:10" x14ac:dyDescent="0.2">
      <c r="J477" s="1"/>
    </row>
    <row r="478" spans="10:10" x14ac:dyDescent="0.2">
      <c r="J478" s="1"/>
    </row>
    <row r="479" spans="10:10" x14ac:dyDescent="0.2">
      <c r="J479" s="1"/>
    </row>
    <row r="480" spans="10:10" x14ac:dyDescent="0.2">
      <c r="J480" s="1"/>
    </row>
    <row r="481" spans="10:10" x14ac:dyDescent="0.2">
      <c r="J481" s="1"/>
    </row>
    <row r="482" spans="10:10" x14ac:dyDescent="0.2">
      <c r="J482" s="1"/>
    </row>
    <row r="483" spans="10:10" x14ac:dyDescent="0.2">
      <c r="J483" s="1"/>
    </row>
    <row r="484" spans="10:10" x14ac:dyDescent="0.2">
      <c r="J484" s="1"/>
    </row>
    <row r="485" spans="10:10" x14ac:dyDescent="0.2">
      <c r="J485" s="1"/>
    </row>
    <row r="486" spans="10:10" x14ac:dyDescent="0.2">
      <c r="J486" s="1"/>
    </row>
    <row r="487" spans="10:10" x14ac:dyDescent="0.2">
      <c r="J487" s="1"/>
    </row>
    <row r="488" spans="10:10" x14ac:dyDescent="0.2">
      <c r="J488" s="1"/>
    </row>
    <row r="489" spans="10:10" x14ac:dyDescent="0.2">
      <c r="J489" s="1"/>
    </row>
    <row r="490" spans="10:10" x14ac:dyDescent="0.2">
      <c r="J490" s="1"/>
    </row>
    <row r="491" spans="10:10" x14ac:dyDescent="0.2">
      <c r="J491" s="1"/>
    </row>
    <row r="492" spans="10:10" x14ac:dyDescent="0.2">
      <c r="J492" s="1"/>
    </row>
    <row r="493" spans="10:10" x14ac:dyDescent="0.2">
      <c r="J493" s="1"/>
    </row>
    <row r="494" spans="10:10" x14ac:dyDescent="0.2">
      <c r="J494" s="1"/>
    </row>
    <row r="495" spans="10:10" x14ac:dyDescent="0.2">
      <c r="J495" s="1"/>
    </row>
    <row r="496" spans="10:10" x14ac:dyDescent="0.2">
      <c r="J496" s="1"/>
    </row>
    <row r="497" spans="10:10" x14ac:dyDescent="0.2">
      <c r="J497" s="1"/>
    </row>
    <row r="498" spans="10:10" x14ac:dyDescent="0.2">
      <c r="J498" s="1"/>
    </row>
    <row r="499" spans="10:10" x14ac:dyDescent="0.2">
      <c r="J499" s="1"/>
    </row>
    <row r="500" spans="10:10" x14ac:dyDescent="0.2">
      <c r="J500" s="1"/>
    </row>
    <row r="501" spans="10:10" x14ac:dyDescent="0.2">
      <c r="J501" s="1"/>
    </row>
    <row r="502" spans="10:10" x14ac:dyDescent="0.2">
      <c r="J502" s="1"/>
    </row>
    <row r="503" spans="10:10" x14ac:dyDescent="0.2">
      <c r="J503" s="1"/>
    </row>
    <row r="504" spans="10:10" x14ac:dyDescent="0.2">
      <c r="J504" s="1"/>
    </row>
    <row r="505" spans="10:10" x14ac:dyDescent="0.2">
      <c r="J505" s="1"/>
    </row>
    <row r="506" spans="10:10" x14ac:dyDescent="0.2">
      <c r="J506" s="1"/>
    </row>
    <row r="507" spans="10:10" x14ac:dyDescent="0.2">
      <c r="J507" s="1"/>
    </row>
    <row r="508" spans="10:10" x14ac:dyDescent="0.2">
      <c r="J508" s="1"/>
    </row>
    <row r="509" spans="10:10" x14ac:dyDescent="0.2">
      <c r="J509" s="1"/>
    </row>
    <row r="510" spans="10:10" x14ac:dyDescent="0.2">
      <c r="J510" s="1"/>
    </row>
    <row r="511" spans="10:10" x14ac:dyDescent="0.2">
      <c r="J511" s="1"/>
    </row>
    <row r="512" spans="10:10" x14ac:dyDescent="0.2">
      <c r="J512" s="1"/>
    </row>
    <row r="513" spans="10:10" x14ac:dyDescent="0.2">
      <c r="J513" s="1"/>
    </row>
    <row r="514" spans="10:10" x14ac:dyDescent="0.2">
      <c r="J514" s="1"/>
    </row>
    <row r="515" spans="10:10" x14ac:dyDescent="0.2">
      <c r="J515" s="1"/>
    </row>
    <row r="516" spans="10:10" x14ac:dyDescent="0.2">
      <c r="J516" s="1"/>
    </row>
    <row r="517" spans="10:10" x14ac:dyDescent="0.2">
      <c r="J517" s="1"/>
    </row>
    <row r="518" spans="10:10" x14ac:dyDescent="0.2">
      <c r="J518" s="1"/>
    </row>
    <row r="519" spans="10:10" x14ac:dyDescent="0.2">
      <c r="J519" s="1"/>
    </row>
    <row r="520" spans="10:10" x14ac:dyDescent="0.2">
      <c r="J520" s="1"/>
    </row>
    <row r="521" spans="10:10" x14ac:dyDescent="0.2">
      <c r="J521" s="1"/>
    </row>
    <row r="522" spans="10:10" x14ac:dyDescent="0.2">
      <c r="J522" s="1"/>
    </row>
    <row r="523" spans="10:10" x14ac:dyDescent="0.2">
      <c r="J523" s="1"/>
    </row>
    <row r="524" spans="10:10" x14ac:dyDescent="0.2">
      <c r="J524" s="1"/>
    </row>
    <row r="525" spans="10:10" x14ac:dyDescent="0.2">
      <c r="J525" s="1"/>
    </row>
    <row r="526" spans="10:10" x14ac:dyDescent="0.2">
      <c r="J526" s="1"/>
    </row>
    <row r="527" spans="10:10" x14ac:dyDescent="0.2">
      <c r="J527" s="1"/>
    </row>
    <row r="528" spans="10:10" x14ac:dyDescent="0.2">
      <c r="J528" s="1"/>
    </row>
    <row r="529" spans="10:10" x14ac:dyDescent="0.2">
      <c r="J529" s="1"/>
    </row>
    <row r="530" spans="10:10" x14ac:dyDescent="0.2">
      <c r="J530" s="1"/>
    </row>
    <row r="531" spans="10:10" x14ac:dyDescent="0.2">
      <c r="J531" s="1"/>
    </row>
    <row r="532" spans="10:10" x14ac:dyDescent="0.2">
      <c r="J532" s="1"/>
    </row>
    <row r="533" spans="10:10" x14ac:dyDescent="0.2">
      <c r="J533" s="1"/>
    </row>
    <row r="534" spans="10:10" x14ac:dyDescent="0.2">
      <c r="J534" s="1"/>
    </row>
    <row r="535" spans="10:10" x14ac:dyDescent="0.2">
      <c r="J535" s="1"/>
    </row>
    <row r="536" spans="10:10" x14ac:dyDescent="0.2">
      <c r="J536" s="1"/>
    </row>
    <row r="537" spans="10:10" x14ac:dyDescent="0.2">
      <c r="J537" s="1"/>
    </row>
    <row r="538" spans="10:10" x14ac:dyDescent="0.2">
      <c r="J538" s="1"/>
    </row>
    <row r="539" spans="10:10" x14ac:dyDescent="0.2">
      <c r="J539" s="1"/>
    </row>
    <row r="540" spans="10:10" x14ac:dyDescent="0.2">
      <c r="J540" s="1"/>
    </row>
    <row r="541" spans="10:10" x14ac:dyDescent="0.2">
      <c r="J541" s="1"/>
    </row>
    <row r="542" spans="10:10" x14ac:dyDescent="0.2">
      <c r="J542" s="1"/>
    </row>
    <row r="543" spans="10:10" x14ac:dyDescent="0.2">
      <c r="J543" s="1"/>
    </row>
    <row r="544" spans="10:10" x14ac:dyDescent="0.2">
      <c r="J544" s="1"/>
    </row>
    <row r="545" spans="10:10" x14ac:dyDescent="0.2">
      <c r="J545" s="1"/>
    </row>
    <row r="546" spans="10:10" x14ac:dyDescent="0.2">
      <c r="J546" s="1"/>
    </row>
    <row r="547" spans="10:10" x14ac:dyDescent="0.2">
      <c r="J547" s="1"/>
    </row>
    <row r="548" spans="10:10" x14ac:dyDescent="0.2">
      <c r="J548" s="1"/>
    </row>
    <row r="549" spans="10:10" x14ac:dyDescent="0.2">
      <c r="J549" s="1"/>
    </row>
    <row r="550" spans="10:10" x14ac:dyDescent="0.2">
      <c r="J550" s="1"/>
    </row>
    <row r="551" spans="10:10" x14ac:dyDescent="0.2">
      <c r="J551" s="1"/>
    </row>
    <row r="552" spans="10:10" x14ac:dyDescent="0.2">
      <c r="J552" s="1"/>
    </row>
    <row r="553" spans="10:10" x14ac:dyDescent="0.2">
      <c r="J553" s="1"/>
    </row>
    <row r="554" spans="10:10" x14ac:dyDescent="0.2">
      <c r="J554" s="1"/>
    </row>
    <row r="555" spans="10:10" x14ac:dyDescent="0.2">
      <c r="J555" s="1"/>
    </row>
    <row r="556" spans="10:10" x14ac:dyDescent="0.2">
      <c r="J556" s="1"/>
    </row>
    <row r="557" spans="10:10" x14ac:dyDescent="0.2">
      <c r="J557" s="1"/>
    </row>
    <row r="558" spans="10:10" x14ac:dyDescent="0.2">
      <c r="J558" s="1"/>
    </row>
    <row r="559" spans="10:10" x14ac:dyDescent="0.2">
      <c r="J559" s="1"/>
    </row>
    <row r="560" spans="10:10" x14ac:dyDescent="0.2">
      <c r="J560" s="1"/>
    </row>
    <row r="561" spans="10:10" x14ac:dyDescent="0.2">
      <c r="J561" s="1"/>
    </row>
    <row r="562" spans="10:10" x14ac:dyDescent="0.2">
      <c r="J562" s="1"/>
    </row>
    <row r="563" spans="10:10" x14ac:dyDescent="0.2">
      <c r="J563" s="1"/>
    </row>
    <row r="564" spans="10:10" x14ac:dyDescent="0.2">
      <c r="J564" s="1"/>
    </row>
    <row r="565" spans="10:10" x14ac:dyDescent="0.2">
      <c r="J565" s="1"/>
    </row>
    <row r="566" spans="10:10" x14ac:dyDescent="0.2">
      <c r="J566" s="1"/>
    </row>
    <row r="567" spans="10:10" x14ac:dyDescent="0.2">
      <c r="J567" s="1"/>
    </row>
    <row r="568" spans="10:10" x14ac:dyDescent="0.2">
      <c r="J568" s="1"/>
    </row>
    <row r="569" spans="10:10" x14ac:dyDescent="0.2">
      <c r="J569" s="1"/>
    </row>
    <row r="570" spans="10:10" x14ac:dyDescent="0.2">
      <c r="J570" s="1"/>
    </row>
    <row r="571" spans="10:10" x14ac:dyDescent="0.2">
      <c r="J571" s="1"/>
    </row>
    <row r="572" spans="10:10" x14ac:dyDescent="0.2">
      <c r="J572" s="1"/>
    </row>
    <row r="573" spans="10:10" x14ac:dyDescent="0.2">
      <c r="J573" s="1"/>
    </row>
    <row r="574" spans="10:10" x14ac:dyDescent="0.2">
      <c r="J574" s="1"/>
    </row>
    <row r="575" spans="10:10" x14ac:dyDescent="0.2">
      <c r="J575" s="1"/>
    </row>
    <row r="576" spans="10:10" x14ac:dyDescent="0.2">
      <c r="J576" s="1"/>
    </row>
    <row r="577" spans="10:10" x14ac:dyDescent="0.2">
      <c r="J577" s="1"/>
    </row>
    <row r="578" spans="10:10" x14ac:dyDescent="0.2">
      <c r="J578" s="1"/>
    </row>
    <row r="579" spans="10:10" x14ac:dyDescent="0.2">
      <c r="J579" s="1"/>
    </row>
    <row r="580" spans="10:10" x14ac:dyDescent="0.2">
      <c r="J580" s="1"/>
    </row>
    <row r="581" spans="10:10" x14ac:dyDescent="0.2">
      <c r="J581" s="1"/>
    </row>
    <row r="582" spans="10:10" x14ac:dyDescent="0.2">
      <c r="J582" s="1"/>
    </row>
    <row r="583" spans="10:10" x14ac:dyDescent="0.2">
      <c r="J583" s="1"/>
    </row>
    <row r="584" spans="10:10" x14ac:dyDescent="0.2">
      <c r="J584" s="1"/>
    </row>
    <row r="585" spans="10:10" x14ac:dyDescent="0.2">
      <c r="J585" s="1"/>
    </row>
    <row r="586" spans="10:10" x14ac:dyDescent="0.2">
      <c r="J586" s="1"/>
    </row>
    <row r="587" spans="10:10" x14ac:dyDescent="0.2">
      <c r="J587" s="1"/>
    </row>
    <row r="588" spans="10:10" x14ac:dyDescent="0.2">
      <c r="J588" s="1"/>
    </row>
    <row r="589" spans="10:10" x14ac:dyDescent="0.2">
      <c r="J589" s="1"/>
    </row>
    <row r="590" spans="10:10" x14ac:dyDescent="0.2">
      <c r="J590" s="1"/>
    </row>
    <row r="591" spans="10:10" x14ac:dyDescent="0.2">
      <c r="J591" s="1"/>
    </row>
    <row r="592" spans="10:10" x14ac:dyDescent="0.2">
      <c r="J592" s="1"/>
    </row>
    <row r="593" spans="10:10" x14ac:dyDescent="0.2">
      <c r="J593" s="1"/>
    </row>
    <row r="594" spans="10:10" x14ac:dyDescent="0.2">
      <c r="J594" s="1"/>
    </row>
    <row r="595" spans="10:10" x14ac:dyDescent="0.2">
      <c r="J595" s="1"/>
    </row>
    <row r="596" spans="10:10" x14ac:dyDescent="0.2">
      <c r="J596" s="1"/>
    </row>
    <row r="597" spans="10:10" x14ac:dyDescent="0.2">
      <c r="J597" s="1"/>
    </row>
    <row r="598" spans="10:10" x14ac:dyDescent="0.2">
      <c r="J598" s="1"/>
    </row>
    <row r="599" spans="10:10" x14ac:dyDescent="0.2">
      <c r="J599" s="1"/>
    </row>
    <row r="600" spans="10:10" x14ac:dyDescent="0.2">
      <c r="J600" s="1"/>
    </row>
    <row r="601" spans="10:10" x14ac:dyDescent="0.2">
      <c r="J601" s="1"/>
    </row>
    <row r="602" spans="10:10" x14ac:dyDescent="0.2">
      <c r="J602" s="1"/>
    </row>
    <row r="603" spans="10:10" x14ac:dyDescent="0.2">
      <c r="J603" s="1"/>
    </row>
    <row r="604" spans="10:10" x14ac:dyDescent="0.2">
      <c r="J604" s="1"/>
    </row>
    <row r="605" spans="10:10" x14ac:dyDescent="0.2">
      <c r="J605" s="1"/>
    </row>
    <row r="606" spans="10:10" x14ac:dyDescent="0.2">
      <c r="J606" s="1"/>
    </row>
    <row r="607" spans="10:10" x14ac:dyDescent="0.2">
      <c r="J607" s="1"/>
    </row>
    <row r="608" spans="10:10" x14ac:dyDescent="0.2">
      <c r="J608" s="1"/>
    </row>
    <row r="609" spans="10:10" x14ac:dyDescent="0.2">
      <c r="J609" s="1"/>
    </row>
    <row r="610" spans="10:10" x14ac:dyDescent="0.2">
      <c r="J610" s="1"/>
    </row>
    <row r="611" spans="10:10" x14ac:dyDescent="0.2">
      <c r="J611" s="1"/>
    </row>
    <row r="612" spans="10:10" x14ac:dyDescent="0.2">
      <c r="J612" s="1"/>
    </row>
    <row r="613" spans="10:10" x14ac:dyDescent="0.2">
      <c r="J613" s="1"/>
    </row>
    <row r="614" spans="10:10" x14ac:dyDescent="0.2">
      <c r="J614" s="1"/>
    </row>
    <row r="615" spans="10:10" x14ac:dyDescent="0.2">
      <c r="J615" s="1"/>
    </row>
    <row r="616" spans="10:10" x14ac:dyDescent="0.2">
      <c r="J616" s="1"/>
    </row>
    <row r="617" spans="10:10" x14ac:dyDescent="0.2">
      <c r="J617" s="1"/>
    </row>
    <row r="618" spans="10:10" x14ac:dyDescent="0.2">
      <c r="J618" s="1"/>
    </row>
    <row r="619" spans="10:10" x14ac:dyDescent="0.2">
      <c r="J619" s="1"/>
    </row>
    <row r="620" spans="10:10" x14ac:dyDescent="0.2">
      <c r="J620" s="1"/>
    </row>
    <row r="621" spans="10:10" x14ac:dyDescent="0.2">
      <c r="J621" s="1"/>
    </row>
    <row r="622" spans="10:10" x14ac:dyDescent="0.2">
      <c r="J622" s="1"/>
    </row>
    <row r="623" spans="10:10" x14ac:dyDescent="0.2">
      <c r="J623" s="1"/>
    </row>
    <row r="624" spans="10:10" x14ac:dyDescent="0.2">
      <c r="J624" s="1"/>
    </row>
    <row r="625" spans="10:10" x14ac:dyDescent="0.2">
      <c r="J625" s="1"/>
    </row>
    <row r="626" spans="10:10" x14ac:dyDescent="0.2">
      <c r="J626" s="1"/>
    </row>
    <row r="627" spans="10:10" x14ac:dyDescent="0.2">
      <c r="J627" s="1"/>
    </row>
    <row r="628" spans="10:10" x14ac:dyDescent="0.2">
      <c r="J628" s="1"/>
    </row>
    <row r="629" spans="10:10" x14ac:dyDescent="0.2">
      <c r="J629" s="1"/>
    </row>
    <row r="630" spans="10:10" x14ac:dyDescent="0.2">
      <c r="J630" s="1"/>
    </row>
    <row r="631" spans="10:10" x14ac:dyDescent="0.2">
      <c r="J631" s="1"/>
    </row>
    <row r="632" spans="10:10" x14ac:dyDescent="0.2">
      <c r="J632" s="1"/>
    </row>
    <row r="633" spans="10:10" x14ac:dyDescent="0.2">
      <c r="J633" s="1"/>
    </row>
    <row r="634" spans="10:10" x14ac:dyDescent="0.2">
      <c r="J634" s="1"/>
    </row>
    <row r="635" spans="10:10" x14ac:dyDescent="0.2">
      <c r="J635" s="1"/>
    </row>
    <row r="636" spans="10:10" x14ac:dyDescent="0.2">
      <c r="J636" s="1"/>
    </row>
    <row r="637" spans="10:10" x14ac:dyDescent="0.2">
      <c r="J637" s="1"/>
    </row>
    <row r="638" spans="10:10" x14ac:dyDescent="0.2">
      <c r="J638" s="1"/>
    </row>
    <row r="639" spans="10:10" x14ac:dyDescent="0.2">
      <c r="J639" s="1"/>
    </row>
    <row r="640" spans="10:10" x14ac:dyDescent="0.2">
      <c r="J640" s="1"/>
    </row>
    <row r="641" spans="10:10" x14ac:dyDescent="0.2">
      <c r="J641" s="1"/>
    </row>
    <row r="642" spans="10:10" x14ac:dyDescent="0.2">
      <c r="J642" s="1"/>
    </row>
    <row r="643" spans="10:10" x14ac:dyDescent="0.2">
      <c r="J643" s="1"/>
    </row>
    <row r="644" spans="10:10" x14ac:dyDescent="0.2">
      <c r="J644" s="1"/>
    </row>
    <row r="645" spans="10:10" x14ac:dyDescent="0.2">
      <c r="J645" s="1"/>
    </row>
    <row r="646" spans="10:10" x14ac:dyDescent="0.2">
      <c r="J646" s="1"/>
    </row>
    <row r="647" spans="10:10" x14ac:dyDescent="0.2">
      <c r="J647" s="1"/>
    </row>
    <row r="648" spans="10:10" x14ac:dyDescent="0.2">
      <c r="J648" s="1"/>
    </row>
    <row r="649" spans="10:10" x14ac:dyDescent="0.2">
      <c r="J649" s="1"/>
    </row>
    <row r="650" spans="10:10" x14ac:dyDescent="0.2">
      <c r="J650" s="1"/>
    </row>
    <row r="651" spans="10:10" x14ac:dyDescent="0.2">
      <c r="J651" s="1"/>
    </row>
    <row r="652" spans="10:10" x14ac:dyDescent="0.2">
      <c r="J652" s="1"/>
    </row>
    <row r="653" spans="10:10" x14ac:dyDescent="0.2">
      <c r="J653" s="1"/>
    </row>
    <row r="654" spans="10:10" x14ac:dyDescent="0.2">
      <c r="J654" s="1"/>
    </row>
    <row r="655" spans="10:10" x14ac:dyDescent="0.2">
      <c r="J655" s="1"/>
    </row>
    <row r="656" spans="10:10" x14ac:dyDescent="0.2">
      <c r="J656" s="1"/>
    </row>
    <row r="657" spans="10:10" x14ac:dyDescent="0.2">
      <c r="J657" s="1"/>
    </row>
    <row r="658" spans="10:10" x14ac:dyDescent="0.2">
      <c r="J658" s="1"/>
    </row>
    <row r="659" spans="10:10" x14ac:dyDescent="0.2">
      <c r="J659" s="1"/>
    </row>
    <row r="660" spans="10:10" x14ac:dyDescent="0.2">
      <c r="J660" s="1"/>
    </row>
    <row r="661" spans="10:10" x14ac:dyDescent="0.2">
      <c r="J661" s="1"/>
    </row>
    <row r="662" spans="10:10" x14ac:dyDescent="0.2">
      <c r="J662" s="1"/>
    </row>
    <row r="663" spans="10:10" x14ac:dyDescent="0.2">
      <c r="J663" s="1"/>
    </row>
    <row r="664" spans="10:10" x14ac:dyDescent="0.2">
      <c r="J664" s="1"/>
    </row>
    <row r="665" spans="10:10" x14ac:dyDescent="0.2">
      <c r="J665" s="1"/>
    </row>
    <row r="666" spans="10:10" x14ac:dyDescent="0.2">
      <c r="J666" s="1"/>
    </row>
    <row r="667" spans="10:10" x14ac:dyDescent="0.2">
      <c r="J667" s="1"/>
    </row>
    <row r="668" spans="10:10" x14ac:dyDescent="0.2">
      <c r="J668" s="1"/>
    </row>
    <row r="669" spans="10:10" x14ac:dyDescent="0.2">
      <c r="J669" s="1"/>
    </row>
    <row r="670" spans="10:10" x14ac:dyDescent="0.2">
      <c r="J670" s="1"/>
    </row>
    <row r="671" spans="10:10" x14ac:dyDescent="0.2">
      <c r="J671" s="1"/>
    </row>
    <row r="672" spans="10:10" x14ac:dyDescent="0.2">
      <c r="J672" s="1"/>
    </row>
    <row r="673" spans="10:10" x14ac:dyDescent="0.2">
      <c r="J673" s="1"/>
    </row>
    <row r="674" spans="10:10" x14ac:dyDescent="0.2">
      <c r="J674" s="1"/>
    </row>
    <row r="675" spans="10:10" x14ac:dyDescent="0.2">
      <c r="J675" s="1"/>
    </row>
    <row r="676" spans="10:10" x14ac:dyDescent="0.2">
      <c r="J676" s="1"/>
    </row>
    <row r="677" spans="10:10" x14ac:dyDescent="0.2">
      <c r="J677" s="1"/>
    </row>
    <row r="678" spans="10:10" x14ac:dyDescent="0.2">
      <c r="J678" s="1"/>
    </row>
    <row r="679" spans="10:10" x14ac:dyDescent="0.2">
      <c r="J679" s="1"/>
    </row>
    <row r="680" spans="10:10" x14ac:dyDescent="0.2">
      <c r="J680" s="1"/>
    </row>
    <row r="681" spans="10:10" x14ac:dyDescent="0.2">
      <c r="J681" s="1"/>
    </row>
    <row r="682" spans="10:10" x14ac:dyDescent="0.2">
      <c r="J682" s="1"/>
    </row>
    <row r="683" spans="10:10" x14ac:dyDescent="0.2">
      <c r="J683" s="1"/>
    </row>
    <row r="684" spans="10:10" x14ac:dyDescent="0.2">
      <c r="J684" s="1"/>
    </row>
    <row r="685" spans="10:10" x14ac:dyDescent="0.2">
      <c r="J685" s="1"/>
    </row>
    <row r="686" spans="10:10" x14ac:dyDescent="0.2">
      <c r="J686" s="1"/>
    </row>
    <row r="687" spans="10:10" x14ac:dyDescent="0.2">
      <c r="J687" s="1"/>
    </row>
    <row r="688" spans="10:10" x14ac:dyDescent="0.2">
      <c r="J688" s="1"/>
    </row>
    <row r="689" spans="10:10" x14ac:dyDescent="0.2">
      <c r="J689" s="1"/>
    </row>
    <row r="690" spans="10:10" x14ac:dyDescent="0.2">
      <c r="J690" s="1"/>
    </row>
    <row r="691" spans="10:10" x14ac:dyDescent="0.2">
      <c r="J691" s="1"/>
    </row>
    <row r="692" spans="10:10" x14ac:dyDescent="0.2">
      <c r="J692" s="1"/>
    </row>
    <row r="693" spans="10:10" x14ac:dyDescent="0.2">
      <c r="J693" s="1"/>
    </row>
    <row r="694" spans="10:10" x14ac:dyDescent="0.2">
      <c r="J694" s="1"/>
    </row>
    <row r="695" spans="10:10" x14ac:dyDescent="0.2">
      <c r="J695" s="1"/>
    </row>
    <row r="696" spans="10:10" x14ac:dyDescent="0.2">
      <c r="J696" s="1"/>
    </row>
    <row r="697" spans="10:10" x14ac:dyDescent="0.2">
      <c r="J697" s="1"/>
    </row>
    <row r="698" spans="10:10" x14ac:dyDescent="0.2">
      <c r="J698" s="1"/>
    </row>
    <row r="699" spans="10:10" x14ac:dyDescent="0.2">
      <c r="J699" s="1"/>
    </row>
    <row r="700" spans="10:10" x14ac:dyDescent="0.2">
      <c r="J700" s="1"/>
    </row>
    <row r="701" spans="10:10" x14ac:dyDescent="0.2">
      <c r="J701" s="1"/>
    </row>
    <row r="702" spans="10:10" x14ac:dyDescent="0.2">
      <c r="J702" s="1"/>
    </row>
    <row r="703" spans="10:10" x14ac:dyDescent="0.2">
      <c r="J703" s="1"/>
    </row>
    <row r="704" spans="10:10" x14ac:dyDescent="0.2">
      <c r="J704" s="1"/>
    </row>
    <row r="705" spans="10:10" x14ac:dyDescent="0.2">
      <c r="J705" s="1"/>
    </row>
    <row r="706" spans="10:10" x14ac:dyDescent="0.2">
      <c r="J706" s="1"/>
    </row>
    <row r="707" spans="10:10" x14ac:dyDescent="0.2">
      <c r="J707" s="1"/>
    </row>
    <row r="708" spans="10:10" x14ac:dyDescent="0.2">
      <c r="J708" s="1"/>
    </row>
    <row r="709" spans="10:10" x14ac:dyDescent="0.2">
      <c r="J709" s="1"/>
    </row>
    <row r="710" spans="10:10" x14ac:dyDescent="0.2">
      <c r="J710" s="1"/>
    </row>
    <row r="711" spans="10:10" x14ac:dyDescent="0.2">
      <c r="J711" s="1"/>
    </row>
    <row r="712" spans="10:10" x14ac:dyDescent="0.2">
      <c r="J712" s="1"/>
    </row>
    <row r="713" spans="10:10" x14ac:dyDescent="0.2">
      <c r="J713" s="1"/>
    </row>
    <row r="714" spans="10:10" x14ac:dyDescent="0.2">
      <c r="J714" s="1"/>
    </row>
    <row r="715" spans="10:10" x14ac:dyDescent="0.2">
      <c r="J715" s="1"/>
    </row>
    <row r="716" spans="10:10" x14ac:dyDescent="0.2">
      <c r="J716" s="1"/>
    </row>
    <row r="717" spans="10:10" x14ac:dyDescent="0.2">
      <c r="J717" s="1"/>
    </row>
    <row r="718" spans="10:10" x14ac:dyDescent="0.2">
      <c r="J718" s="1"/>
    </row>
    <row r="719" spans="10:10" x14ac:dyDescent="0.2">
      <c r="J719" s="1"/>
    </row>
    <row r="720" spans="10:10" x14ac:dyDescent="0.2">
      <c r="J720" s="1"/>
    </row>
    <row r="721" spans="10:10" x14ac:dyDescent="0.2">
      <c r="J721" s="1"/>
    </row>
    <row r="722" spans="10:10" x14ac:dyDescent="0.2">
      <c r="J722" s="1"/>
    </row>
    <row r="723" spans="10:10" x14ac:dyDescent="0.2">
      <c r="J723" s="1"/>
    </row>
    <row r="724" spans="10:10" x14ac:dyDescent="0.2">
      <c r="J724" s="1"/>
    </row>
    <row r="725" spans="10:10" x14ac:dyDescent="0.2">
      <c r="J725" s="1"/>
    </row>
    <row r="726" spans="10:10" x14ac:dyDescent="0.2">
      <c r="J726" s="1"/>
    </row>
    <row r="727" spans="10:10" x14ac:dyDescent="0.2">
      <c r="J727" s="1"/>
    </row>
    <row r="728" spans="10:10" x14ac:dyDescent="0.2">
      <c r="J728" s="1"/>
    </row>
    <row r="729" spans="10:10" x14ac:dyDescent="0.2">
      <c r="J729" s="1"/>
    </row>
    <row r="730" spans="10:10" x14ac:dyDescent="0.2">
      <c r="J730" s="1"/>
    </row>
    <row r="731" spans="10:10" x14ac:dyDescent="0.2">
      <c r="J731" s="1"/>
    </row>
    <row r="732" spans="10:10" x14ac:dyDescent="0.2">
      <c r="J732" s="1"/>
    </row>
    <row r="733" spans="10:10" x14ac:dyDescent="0.2">
      <c r="J733" s="1"/>
    </row>
    <row r="734" spans="10:10" x14ac:dyDescent="0.2">
      <c r="J734" s="1"/>
    </row>
    <row r="735" spans="10:10" x14ac:dyDescent="0.2">
      <c r="J735" s="1"/>
    </row>
    <row r="736" spans="10:10" x14ac:dyDescent="0.2">
      <c r="J736" s="1"/>
    </row>
    <row r="737" spans="10:10" x14ac:dyDescent="0.2">
      <c r="J737" s="1"/>
    </row>
    <row r="738" spans="10:10" x14ac:dyDescent="0.2">
      <c r="J738" s="1"/>
    </row>
    <row r="739" spans="10:10" x14ac:dyDescent="0.2">
      <c r="J739" s="1"/>
    </row>
    <row r="740" spans="10:10" x14ac:dyDescent="0.2">
      <c r="J740" s="1"/>
    </row>
    <row r="741" spans="10:10" x14ac:dyDescent="0.2">
      <c r="J741" s="1"/>
    </row>
    <row r="742" spans="10:10" x14ac:dyDescent="0.2">
      <c r="J742" s="1"/>
    </row>
    <row r="743" spans="10:10" x14ac:dyDescent="0.2">
      <c r="J743" s="1"/>
    </row>
    <row r="744" spans="10:10" x14ac:dyDescent="0.2">
      <c r="J744" s="1"/>
    </row>
    <row r="745" spans="10:10" x14ac:dyDescent="0.2">
      <c r="J745" s="1"/>
    </row>
    <row r="746" spans="10:10" x14ac:dyDescent="0.2">
      <c r="J746" s="1"/>
    </row>
    <row r="747" spans="10:10" x14ac:dyDescent="0.2">
      <c r="J747" s="1"/>
    </row>
    <row r="748" spans="10:10" x14ac:dyDescent="0.2">
      <c r="J748" s="1"/>
    </row>
    <row r="749" spans="10:10" x14ac:dyDescent="0.2">
      <c r="J749" s="1"/>
    </row>
    <row r="750" spans="10:10" x14ac:dyDescent="0.2">
      <c r="J750" s="1"/>
    </row>
    <row r="751" spans="10:10" x14ac:dyDescent="0.2">
      <c r="J751" s="1"/>
    </row>
    <row r="752" spans="10:10" x14ac:dyDescent="0.2">
      <c r="J752" s="1"/>
    </row>
    <row r="753" spans="10:10" x14ac:dyDescent="0.2">
      <c r="J753" s="1"/>
    </row>
    <row r="754" spans="10:10" x14ac:dyDescent="0.2">
      <c r="J754" s="1"/>
    </row>
    <row r="755" spans="10:10" x14ac:dyDescent="0.2">
      <c r="J755" s="1"/>
    </row>
    <row r="756" spans="10:10" x14ac:dyDescent="0.2">
      <c r="J756" s="1"/>
    </row>
    <row r="757" spans="10:10" x14ac:dyDescent="0.2">
      <c r="J757" s="1"/>
    </row>
    <row r="758" spans="10:10" x14ac:dyDescent="0.2">
      <c r="J758" s="1"/>
    </row>
    <row r="759" spans="10:10" x14ac:dyDescent="0.2">
      <c r="J759" s="1"/>
    </row>
    <row r="760" spans="10:10" x14ac:dyDescent="0.2">
      <c r="J760" s="1"/>
    </row>
    <row r="761" spans="10:10" x14ac:dyDescent="0.2">
      <c r="J761" s="1"/>
    </row>
    <row r="762" spans="10:10" x14ac:dyDescent="0.2">
      <c r="J762" s="1"/>
    </row>
    <row r="763" spans="10:10" x14ac:dyDescent="0.2">
      <c r="J763" s="1"/>
    </row>
    <row r="764" spans="10:10" x14ac:dyDescent="0.2">
      <c r="J764" s="1"/>
    </row>
    <row r="765" spans="10:10" x14ac:dyDescent="0.2">
      <c r="J765" s="1"/>
    </row>
    <row r="766" spans="10:10" x14ac:dyDescent="0.2">
      <c r="J766" s="1"/>
    </row>
    <row r="767" spans="10:10" x14ac:dyDescent="0.2">
      <c r="J767" s="1"/>
    </row>
    <row r="768" spans="10:10" x14ac:dyDescent="0.2">
      <c r="J768" s="1"/>
    </row>
    <row r="769" spans="10:10" x14ac:dyDescent="0.2">
      <c r="J769" s="1"/>
    </row>
    <row r="770" spans="10:10" x14ac:dyDescent="0.2">
      <c r="J770" s="1"/>
    </row>
    <row r="771" spans="10:10" x14ac:dyDescent="0.2">
      <c r="J771" s="1"/>
    </row>
    <row r="772" spans="10:10" x14ac:dyDescent="0.2">
      <c r="J772" s="1"/>
    </row>
    <row r="773" spans="10:10" x14ac:dyDescent="0.2">
      <c r="J773" s="1"/>
    </row>
    <row r="774" spans="10:10" x14ac:dyDescent="0.2">
      <c r="J774" s="1"/>
    </row>
    <row r="775" spans="10:10" x14ac:dyDescent="0.2">
      <c r="J775" s="1"/>
    </row>
    <row r="776" spans="10:10" x14ac:dyDescent="0.2">
      <c r="J776" s="1"/>
    </row>
    <row r="777" spans="10:10" x14ac:dyDescent="0.2">
      <c r="J777" s="1"/>
    </row>
    <row r="778" spans="10:10" x14ac:dyDescent="0.2">
      <c r="J778" s="1"/>
    </row>
    <row r="779" spans="10:10" x14ac:dyDescent="0.2">
      <c r="J779" s="1"/>
    </row>
    <row r="780" spans="10:10" x14ac:dyDescent="0.2">
      <c r="J780" s="1"/>
    </row>
    <row r="781" spans="10:10" x14ac:dyDescent="0.2">
      <c r="J781" s="1"/>
    </row>
    <row r="782" spans="10:10" x14ac:dyDescent="0.2">
      <c r="J782" s="1"/>
    </row>
    <row r="783" spans="10:10" x14ac:dyDescent="0.2">
      <c r="J783" s="1"/>
    </row>
    <row r="784" spans="10:10" x14ac:dyDescent="0.2">
      <c r="J784" s="1"/>
    </row>
    <row r="785" spans="10:10" x14ac:dyDescent="0.2">
      <c r="J785" s="1"/>
    </row>
    <row r="786" spans="10:10" x14ac:dyDescent="0.2">
      <c r="J786" s="1"/>
    </row>
    <row r="787" spans="10:10" x14ac:dyDescent="0.2">
      <c r="J787" s="1"/>
    </row>
    <row r="788" spans="10:10" x14ac:dyDescent="0.2">
      <c r="J788" s="1"/>
    </row>
    <row r="789" spans="10:10" x14ac:dyDescent="0.2">
      <c r="J789" s="1"/>
    </row>
    <row r="790" spans="10:10" x14ac:dyDescent="0.2">
      <c r="J790" s="1"/>
    </row>
    <row r="791" spans="10:10" x14ac:dyDescent="0.2">
      <c r="J791" s="1"/>
    </row>
    <row r="792" spans="10:10" x14ac:dyDescent="0.2">
      <c r="J792" s="1"/>
    </row>
    <row r="793" spans="10:10" x14ac:dyDescent="0.2">
      <c r="J793" s="1"/>
    </row>
    <row r="794" spans="10:10" x14ac:dyDescent="0.2">
      <c r="J794" s="1"/>
    </row>
    <row r="795" spans="10:10" x14ac:dyDescent="0.2">
      <c r="J795" s="1"/>
    </row>
    <row r="796" spans="10:10" x14ac:dyDescent="0.2">
      <c r="J796" s="1"/>
    </row>
    <row r="797" spans="10:10" x14ac:dyDescent="0.2">
      <c r="J797" s="1"/>
    </row>
    <row r="798" spans="10:10" x14ac:dyDescent="0.2">
      <c r="J798" s="1"/>
    </row>
    <row r="799" spans="10:10" x14ac:dyDescent="0.2">
      <c r="J799" s="1"/>
    </row>
    <row r="800" spans="10:10" x14ac:dyDescent="0.2">
      <c r="J800" s="1"/>
    </row>
    <row r="801" spans="10:10" x14ac:dyDescent="0.2">
      <c r="J801" s="1"/>
    </row>
    <row r="802" spans="10:10" x14ac:dyDescent="0.2">
      <c r="J802" s="1"/>
    </row>
    <row r="803" spans="10:10" x14ac:dyDescent="0.2">
      <c r="J803" s="1"/>
    </row>
    <row r="804" spans="10:10" x14ac:dyDescent="0.2">
      <c r="J804" s="1"/>
    </row>
    <row r="805" spans="10:10" x14ac:dyDescent="0.2">
      <c r="J805" s="1"/>
    </row>
    <row r="806" spans="10:10" x14ac:dyDescent="0.2">
      <c r="J806" s="1"/>
    </row>
    <row r="807" spans="10:10" x14ac:dyDescent="0.2">
      <c r="J807" s="1"/>
    </row>
    <row r="808" spans="10:10" x14ac:dyDescent="0.2">
      <c r="J808" s="1"/>
    </row>
    <row r="809" spans="10:10" x14ac:dyDescent="0.2">
      <c r="J809" s="1"/>
    </row>
    <row r="810" spans="10:10" x14ac:dyDescent="0.2">
      <c r="J810" s="1"/>
    </row>
    <row r="811" spans="10:10" x14ac:dyDescent="0.2">
      <c r="J811" s="1"/>
    </row>
    <row r="812" spans="10:10" x14ac:dyDescent="0.2">
      <c r="J812" s="1"/>
    </row>
    <row r="813" spans="10:10" x14ac:dyDescent="0.2">
      <c r="J813" s="1"/>
    </row>
    <row r="814" spans="10:10" x14ac:dyDescent="0.2">
      <c r="J814" s="1"/>
    </row>
    <row r="815" spans="10:10" x14ac:dyDescent="0.2">
      <c r="J815" s="1"/>
    </row>
    <row r="816" spans="10:10" x14ac:dyDescent="0.2">
      <c r="J816" s="1"/>
    </row>
    <row r="817" spans="10:10" x14ac:dyDescent="0.2">
      <c r="J817" s="1"/>
    </row>
    <row r="818" spans="10:10" x14ac:dyDescent="0.2">
      <c r="J818" s="1"/>
    </row>
    <row r="819" spans="10:10" x14ac:dyDescent="0.2">
      <c r="J819" s="1"/>
    </row>
    <row r="820" spans="10:10" x14ac:dyDescent="0.2">
      <c r="J820" s="1"/>
    </row>
    <row r="821" spans="10:10" x14ac:dyDescent="0.2">
      <c r="J821" s="1"/>
    </row>
    <row r="822" spans="10:10" x14ac:dyDescent="0.2">
      <c r="J822" s="1"/>
    </row>
    <row r="823" spans="10:10" x14ac:dyDescent="0.2">
      <c r="J823" s="1"/>
    </row>
    <row r="824" spans="10:10" x14ac:dyDescent="0.2">
      <c r="J824" s="1"/>
    </row>
    <row r="825" spans="10:10" x14ac:dyDescent="0.2">
      <c r="J825" s="1"/>
    </row>
    <row r="826" spans="10:10" x14ac:dyDescent="0.2">
      <c r="J826" s="1"/>
    </row>
    <row r="827" spans="10:10" x14ac:dyDescent="0.2">
      <c r="J827" s="1"/>
    </row>
    <row r="828" spans="10:10" x14ac:dyDescent="0.2">
      <c r="J828" s="1"/>
    </row>
    <row r="829" spans="10:10" x14ac:dyDescent="0.2">
      <c r="J829" s="1"/>
    </row>
    <row r="830" spans="10:10" x14ac:dyDescent="0.2">
      <c r="J830" s="1"/>
    </row>
    <row r="831" spans="10:10" x14ac:dyDescent="0.2">
      <c r="J831" s="1"/>
    </row>
    <row r="832" spans="10:10" x14ac:dyDescent="0.2">
      <c r="J832" s="1"/>
    </row>
    <row r="833" spans="10:10" x14ac:dyDescent="0.2">
      <c r="J833" s="1"/>
    </row>
    <row r="834" spans="10:10" x14ac:dyDescent="0.2">
      <c r="J834" s="1"/>
    </row>
    <row r="835" spans="10:10" x14ac:dyDescent="0.2">
      <c r="J835" s="1"/>
    </row>
    <row r="836" spans="10:10" x14ac:dyDescent="0.2">
      <c r="J836" s="1"/>
    </row>
    <row r="837" spans="10:10" x14ac:dyDescent="0.2">
      <c r="J837" s="1"/>
    </row>
    <row r="838" spans="10:10" x14ac:dyDescent="0.2">
      <c r="J838" s="1"/>
    </row>
    <row r="839" spans="10:10" x14ac:dyDescent="0.2">
      <c r="J839" s="1"/>
    </row>
    <row r="840" spans="10:10" x14ac:dyDescent="0.2">
      <c r="J840" s="1"/>
    </row>
    <row r="841" spans="10:10" x14ac:dyDescent="0.2">
      <c r="J841" s="1"/>
    </row>
    <row r="842" spans="10:10" x14ac:dyDescent="0.2">
      <c r="J842" s="1"/>
    </row>
    <row r="843" spans="10:10" x14ac:dyDescent="0.2">
      <c r="J843" s="1"/>
    </row>
    <row r="844" spans="10:10" x14ac:dyDescent="0.2">
      <c r="J844" s="1"/>
    </row>
    <row r="845" spans="10:10" x14ac:dyDescent="0.2">
      <c r="J845" s="1"/>
    </row>
    <row r="846" spans="10:10" x14ac:dyDescent="0.2">
      <c r="J846" s="1"/>
    </row>
    <row r="847" spans="10:10" x14ac:dyDescent="0.2">
      <c r="J847" s="1"/>
    </row>
    <row r="848" spans="10:10" x14ac:dyDescent="0.2">
      <c r="J848" s="1"/>
    </row>
    <row r="849" spans="10:10" x14ac:dyDescent="0.2">
      <c r="J849" s="1"/>
    </row>
    <row r="850" spans="10:10" x14ac:dyDescent="0.2">
      <c r="J850" s="1"/>
    </row>
    <row r="851" spans="10:10" x14ac:dyDescent="0.2">
      <c r="J851" s="1"/>
    </row>
    <row r="852" spans="10:10" x14ac:dyDescent="0.2">
      <c r="J852" s="1"/>
    </row>
    <row r="853" spans="10:10" x14ac:dyDescent="0.2">
      <c r="J853" s="1"/>
    </row>
    <row r="854" spans="10:10" x14ac:dyDescent="0.2">
      <c r="J854" s="1"/>
    </row>
    <row r="855" spans="10:10" x14ac:dyDescent="0.2">
      <c r="J855" s="1"/>
    </row>
    <row r="856" spans="10:10" x14ac:dyDescent="0.2">
      <c r="J856" s="1"/>
    </row>
    <row r="857" spans="10:10" x14ac:dyDescent="0.2">
      <c r="J857" s="1"/>
    </row>
    <row r="858" spans="10:10" x14ac:dyDescent="0.2">
      <c r="J858" s="1"/>
    </row>
    <row r="859" spans="10:10" x14ac:dyDescent="0.2">
      <c r="J859" s="1"/>
    </row>
    <row r="860" spans="10:10" x14ac:dyDescent="0.2">
      <c r="J860" s="1"/>
    </row>
    <row r="861" spans="10:10" x14ac:dyDescent="0.2">
      <c r="J861" s="1"/>
    </row>
    <row r="862" spans="10:10" x14ac:dyDescent="0.2">
      <c r="J862" s="1"/>
    </row>
    <row r="863" spans="10:10" x14ac:dyDescent="0.2">
      <c r="J863" s="1"/>
    </row>
    <row r="864" spans="10:10" x14ac:dyDescent="0.2">
      <c r="J864" s="1"/>
    </row>
    <row r="865" spans="10:10" x14ac:dyDescent="0.2">
      <c r="J865" s="1"/>
    </row>
    <row r="866" spans="10:10" x14ac:dyDescent="0.2">
      <c r="J866" s="1"/>
    </row>
    <row r="867" spans="10:10" x14ac:dyDescent="0.2">
      <c r="J867" s="1"/>
    </row>
    <row r="868" spans="10:10" x14ac:dyDescent="0.2">
      <c r="J868" s="1"/>
    </row>
    <row r="869" spans="10:10" x14ac:dyDescent="0.2">
      <c r="J869" s="1"/>
    </row>
    <row r="870" spans="10:10" x14ac:dyDescent="0.2">
      <c r="J870" s="1"/>
    </row>
    <row r="871" spans="10:10" x14ac:dyDescent="0.2">
      <c r="J871" s="1"/>
    </row>
    <row r="872" spans="10:10" x14ac:dyDescent="0.2">
      <c r="J872" s="1"/>
    </row>
    <row r="873" spans="10:10" x14ac:dyDescent="0.2">
      <c r="J873" s="1"/>
    </row>
    <row r="874" spans="10:10" x14ac:dyDescent="0.2">
      <c r="J874" s="1"/>
    </row>
    <row r="875" spans="10:10" x14ac:dyDescent="0.2">
      <c r="J875" s="1"/>
    </row>
    <row r="876" spans="10:10" x14ac:dyDescent="0.2">
      <c r="J876" s="1"/>
    </row>
    <row r="877" spans="10:10" x14ac:dyDescent="0.2">
      <c r="J877" s="1"/>
    </row>
    <row r="878" spans="10:10" x14ac:dyDescent="0.2">
      <c r="J878" s="1"/>
    </row>
    <row r="879" spans="10:10" x14ac:dyDescent="0.2">
      <c r="J879" s="1"/>
    </row>
    <row r="880" spans="10:10" x14ac:dyDescent="0.2">
      <c r="J880" s="1"/>
    </row>
    <row r="881" spans="10:10" x14ac:dyDescent="0.2">
      <c r="J881" s="1"/>
    </row>
    <row r="882" spans="10:10" x14ac:dyDescent="0.2">
      <c r="J882" s="1"/>
    </row>
    <row r="883" spans="10:10" x14ac:dyDescent="0.2">
      <c r="J883" s="1"/>
    </row>
    <row r="884" spans="10:10" x14ac:dyDescent="0.2">
      <c r="J884" s="1"/>
    </row>
    <row r="885" spans="10:10" x14ac:dyDescent="0.2">
      <c r="J885" s="1"/>
    </row>
    <row r="886" spans="10:10" x14ac:dyDescent="0.2">
      <c r="J886" s="1"/>
    </row>
    <row r="887" spans="10:10" x14ac:dyDescent="0.2">
      <c r="J887" s="1"/>
    </row>
    <row r="888" spans="10:10" x14ac:dyDescent="0.2">
      <c r="J888" s="1"/>
    </row>
  </sheetData>
  <mergeCells count="31">
    <mergeCell ref="E279:G279"/>
    <mergeCell ref="E218:G218"/>
    <mergeCell ref="A219:I219"/>
    <mergeCell ref="E239:G239"/>
    <mergeCell ref="A240:I240"/>
    <mergeCell ref="E260:G260"/>
    <mergeCell ref="A261:I261"/>
    <mergeCell ref="A195:I195"/>
    <mergeCell ref="E98:G98"/>
    <mergeCell ref="A99:I99"/>
    <mergeCell ref="E109:G109"/>
    <mergeCell ref="A110:I110"/>
    <mergeCell ref="E132:G132"/>
    <mergeCell ref="A133:I133"/>
    <mergeCell ref="E161:G161"/>
    <mergeCell ref="A162:I162"/>
    <mergeCell ref="E175:G175"/>
    <mergeCell ref="A176:I176"/>
    <mergeCell ref="E194:G194"/>
    <mergeCell ref="A69:I69"/>
    <mergeCell ref="A1:I1"/>
    <mergeCell ref="A2:I2"/>
    <mergeCell ref="D3:I3"/>
    <mergeCell ref="A4:I4"/>
    <mergeCell ref="D5:G5"/>
    <mergeCell ref="A6:I6"/>
    <mergeCell ref="E15:G15"/>
    <mergeCell ref="A16:I16"/>
    <mergeCell ref="E36:G36"/>
    <mergeCell ref="A37:I37"/>
    <mergeCell ref="E68:G68"/>
  </mergeCells>
  <pageMargins left="0.39" right="0.2" top="0.75" bottom="0.5" header="0.5" footer="0"/>
  <pageSetup orientation="portrait" horizontalDpi="300" verticalDpi="300" r:id="rId1"/>
  <headerFooter alignWithMargins="0">
    <oddHeader>&amp;RATTACHMENT B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</vt:lpstr>
      <vt:lpstr>Sheet2</vt:lpstr>
      <vt:lpstr>Sheet3</vt:lpstr>
      <vt:lpstr>Eng Est (2)</vt:lpstr>
      <vt:lpstr>Budget!Print_Area</vt:lpstr>
      <vt:lpstr>'Eng Est (2)'!Print_Area</vt:lpstr>
      <vt:lpstr>Budget!Print_Titles</vt:lpstr>
      <vt:lpstr>'Eng Est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CAM</cp:lastModifiedBy>
  <cp:lastPrinted>2022-09-12T21:33:41Z</cp:lastPrinted>
  <dcterms:created xsi:type="dcterms:W3CDTF">1998-10-26T16:52:13Z</dcterms:created>
  <dcterms:modified xsi:type="dcterms:W3CDTF">2022-09-12T21:51:22Z</dcterms:modified>
</cp:coreProperties>
</file>